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200" windowHeight="752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56C11114BA5442BA8773930744FCA6B5"/>
        <xdr:cNvPicPr>
          <a:picLocks noChangeAspect="1"/>
        </xdr:cNvPicPr>
      </xdr:nvPicPr>
      <xdr:blipFill>
        <a:blip r:embed="rId1" r:link="rId2"/>
        <a:stretch>
          <a:fillRect/>
        </a:stretch>
      </xdr:blipFill>
      <xdr:spPr>
        <a:xfrm>
          <a:off x="5486400" y="165100"/>
          <a:ext cx="838200" cy="1270000"/>
        </a:xfrm>
        <a:prstGeom prst="rect">
          <a:avLst/>
        </a:prstGeom>
        <a:noFill/>
        <a:ln w="9525">
          <a:noFill/>
        </a:ln>
      </xdr:spPr>
    </xdr:pic>
  </etc:cellImage>
  <etc:cellImage>
    <xdr:pic>
      <xdr:nvPicPr>
        <xdr:cNvPr id="190" name="ID_9066476B2C2E451999EB7E178300E7EF"/>
        <xdr:cNvPicPr>
          <a:picLocks noChangeAspect="1"/>
        </xdr:cNvPicPr>
      </xdr:nvPicPr>
      <xdr:blipFill>
        <a:blip r:embed="rId3" r:link="rId2"/>
        <a:stretch>
          <a:fillRect/>
        </a:stretch>
      </xdr:blipFill>
      <xdr:spPr>
        <a:xfrm>
          <a:off x="6096000" y="111566325"/>
          <a:ext cx="1079500" cy="1079500"/>
        </a:xfrm>
        <a:prstGeom prst="rect">
          <a:avLst/>
        </a:prstGeom>
        <a:noFill/>
        <a:ln w="9525">
          <a:noFill/>
        </a:ln>
      </xdr:spPr>
    </xdr:pic>
  </etc:cellImage>
  <etc:cellImage>
    <xdr:pic>
      <xdr:nvPicPr>
        <xdr:cNvPr id="189" name="ID_28AD8A7BEEE84484B1FD45391580592E"/>
        <xdr:cNvPicPr>
          <a:picLocks noChangeAspect="1"/>
        </xdr:cNvPicPr>
      </xdr:nvPicPr>
      <xdr:blipFill>
        <a:blip r:embed="rId4" r:link="rId2"/>
        <a:stretch>
          <a:fillRect/>
        </a:stretch>
      </xdr:blipFill>
      <xdr:spPr>
        <a:xfrm>
          <a:off x="6096000" y="110432850"/>
          <a:ext cx="1003300" cy="1066800"/>
        </a:xfrm>
        <a:prstGeom prst="rect">
          <a:avLst/>
        </a:prstGeom>
        <a:noFill/>
        <a:ln w="9525">
          <a:noFill/>
        </a:ln>
      </xdr:spPr>
    </xdr:pic>
  </etc:cellImage>
  <etc:cellImage>
    <xdr:pic>
      <xdr:nvPicPr>
        <xdr:cNvPr id="188" name="ID_08B68DE037004977B92309B1738C3829"/>
        <xdr:cNvPicPr>
          <a:picLocks noChangeAspect="1"/>
        </xdr:cNvPicPr>
      </xdr:nvPicPr>
      <xdr:blipFill>
        <a:blip r:embed="rId5" r:link="rId2"/>
        <a:stretch>
          <a:fillRect/>
        </a:stretch>
      </xdr:blipFill>
      <xdr:spPr>
        <a:xfrm>
          <a:off x="6096000" y="109299375"/>
          <a:ext cx="1123950" cy="1123950"/>
        </a:xfrm>
        <a:prstGeom prst="rect">
          <a:avLst/>
        </a:prstGeom>
        <a:noFill/>
        <a:ln w="9525">
          <a:noFill/>
        </a:ln>
      </xdr:spPr>
    </xdr:pic>
  </etc:cellImage>
  <etc:cellImage>
    <xdr:pic>
      <xdr:nvPicPr>
        <xdr:cNvPr id="187" name="ID_EE15A81BB8EC4C64B45EC2691B8E0046"/>
        <xdr:cNvPicPr>
          <a:picLocks noChangeAspect="1"/>
        </xdr:cNvPicPr>
      </xdr:nvPicPr>
      <xdr:blipFill>
        <a:blip r:embed="rId6" r:link="rId2"/>
        <a:stretch>
          <a:fillRect/>
        </a:stretch>
      </xdr:blipFill>
      <xdr:spPr>
        <a:xfrm>
          <a:off x="6096000" y="107978575"/>
          <a:ext cx="1073150" cy="1270000"/>
        </a:xfrm>
        <a:prstGeom prst="rect">
          <a:avLst/>
        </a:prstGeom>
        <a:noFill/>
        <a:ln w="9525">
          <a:noFill/>
        </a:ln>
      </xdr:spPr>
    </xdr:pic>
  </etc:cellImage>
  <etc:cellImage>
    <xdr:pic>
      <xdr:nvPicPr>
        <xdr:cNvPr id="186" name="ID_F7FAE9345DCE4973883F30092791AF42"/>
        <xdr:cNvPicPr>
          <a:picLocks noChangeAspect="1"/>
        </xdr:cNvPicPr>
      </xdr:nvPicPr>
      <xdr:blipFill>
        <a:blip r:embed="rId7" r:link="rId2"/>
        <a:stretch>
          <a:fillRect/>
        </a:stretch>
      </xdr:blipFill>
      <xdr:spPr>
        <a:xfrm>
          <a:off x="6096000" y="106845100"/>
          <a:ext cx="1111250" cy="1104900"/>
        </a:xfrm>
        <a:prstGeom prst="rect">
          <a:avLst/>
        </a:prstGeom>
        <a:noFill/>
        <a:ln w="9525">
          <a:noFill/>
        </a:ln>
      </xdr:spPr>
    </xdr:pic>
  </etc:cellImage>
  <etc:cellImage>
    <xdr:pic>
      <xdr:nvPicPr>
        <xdr:cNvPr id="185" name="ID_312447B3BC99429A93BA1AC985D02AB3"/>
        <xdr:cNvPicPr>
          <a:picLocks noChangeAspect="1"/>
        </xdr:cNvPicPr>
      </xdr:nvPicPr>
      <xdr:blipFill>
        <a:blip r:embed="rId8" r:link="rId2"/>
        <a:stretch>
          <a:fillRect/>
        </a:stretch>
      </xdr:blipFill>
      <xdr:spPr>
        <a:xfrm>
          <a:off x="6096000" y="105524300"/>
          <a:ext cx="844550" cy="1270000"/>
        </a:xfrm>
        <a:prstGeom prst="rect">
          <a:avLst/>
        </a:prstGeom>
        <a:noFill/>
        <a:ln w="9525">
          <a:noFill/>
        </a:ln>
      </xdr:spPr>
    </xdr:pic>
  </etc:cellImage>
  <etc:cellImage>
    <xdr:pic>
      <xdr:nvPicPr>
        <xdr:cNvPr id="184" name="ID_7B3CAD6C07C94A8EAE06F0033078555A"/>
        <xdr:cNvPicPr>
          <a:picLocks noChangeAspect="1"/>
        </xdr:cNvPicPr>
      </xdr:nvPicPr>
      <xdr:blipFill>
        <a:blip r:embed="rId9" r:link="rId2"/>
        <a:stretch>
          <a:fillRect/>
        </a:stretch>
      </xdr:blipFill>
      <xdr:spPr>
        <a:xfrm>
          <a:off x="6096000" y="104765475"/>
          <a:ext cx="1104900" cy="812800"/>
        </a:xfrm>
        <a:prstGeom prst="rect">
          <a:avLst/>
        </a:prstGeom>
        <a:noFill/>
        <a:ln w="9525">
          <a:noFill/>
        </a:ln>
      </xdr:spPr>
    </xdr:pic>
  </etc:cellImage>
  <etc:cellImage>
    <xdr:pic>
      <xdr:nvPicPr>
        <xdr:cNvPr id="183" name="ID_0AA56AC3AC444050BF411D0654D30CBB"/>
        <xdr:cNvPicPr>
          <a:picLocks noChangeAspect="1"/>
        </xdr:cNvPicPr>
      </xdr:nvPicPr>
      <xdr:blipFill>
        <a:blip r:embed="rId10" r:link="rId2"/>
        <a:stretch>
          <a:fillRect/>
        </a:stretch>
      </xdr:blipFill>
      <xdr:spPr>
        <a:xfrm>
          <a:off x="6096000" y="103632000"/>
          <a:ext cx="1079500" cy="1174750"/>
        </a:xfrm>
        <a:prstGeom prst="rect">
          <a:avLst/>
        </a:prstGeom>
        <a:noFill/>
        <a:ln w="9525">
          <a:noFill/>
        </a:ln>
      </xdr:spPr>
    </xdr:pic>
  </etc:cellImage>
  <etc:cellImage>
    <xdr:pic>
      <xdr:nvPicPr>
        <xdr:cNvPr id="182" name="ID_6DE95C6D66304A269592F833CD208E30"/>
        <xdr:cNvPicPr>
          <a:picLocks noChangeAspect="1"/>
        </xdr:cNvPicPr>
      </xdr:nvPicPr>
      <xdr:blipFill>
        <a:blip r:embed="rId11" r:link="rId2"/>
        <a:stretch>
          <a:fillRect/>
        </a:stretch>
      </xdr:blipFill>
      <xdr:spPr>
        <a:xfrm>
          <a:off x="6096000" y="102498525"/>
          <a:ext cx="1098550" cy="1193800"/>
        </a:xfrm>
        <a:prstGeom prst="rect">
          <a:avLst/>
        </a:prstGeom>
        <a:noFill/>
        <a:ln w="9525">
          <a:noFill/>
        </a:ln>
      </xdr:spPr>
    </xdr:pic>
  </etc:cellImage>
  <etc:cellImage>
    <xdr:pic>
      <xdr:nvPicPr>
        <xdr:cNvPr id="181" name="ID_634D75F2DB934E08955CD0C43062A342"/>
        <xdr:cNvPicPr>
          <a:picLocks noChangeAspect="1"/>
        </xdr:cNvPicPr>
      </xdr:nvPicPr>
      <xdr:blipFill>
        <a:blip r:embed="rId12" r:link="rId2"/>
        <a:stretch>
          <a:fillRect/>
        </a:stretch>
      </xdr:blipFill>
      <xdr:spPr>
        <a:xfrm>
          <a:off x="6096000" y="101549200"/>
          <a:ext cx="1054100" cy="1054100"/>
        </a:xfrm>
        <a:prstGeom prst="rect">
          <a:avLst/>
        </a:prstGeom>
        <a:noFill/>
        <a:ln w="9525">
          <a:noFill/>
        </a:ln>
      </xdr:spPr>
    </xdr:pic>
  </etc:cellImage>
  <etc:cellImage>
    <xdr:pic>
      <xdr:nvPicPr>
        <xdr:cNvPr id="180" name="ID_CD723CBCC3294ABF8215891C395DF135"/>
        <xdr:cNvPicPr>
          <a:picLocks noChangeAspect="1"/>
        </xdr:cNvPicPr>
      </xdr:nvPicPr>
      <xdr:blipFill>
        <a:blip r:embed="rId13" r:link="rId2"/>
        <a:stretch>
          <a:fillRect/>
        </a:stretch>
      </xdr:blipFill>
      <xdr:spPr>
        <a:xfrm>
          <a:off x="6096000" y="100415725"/>
          <a:ext cx="1079500" cy="1073150"/>
        </a:xfrm>
        <a:prstGeom prst="rect">
          <a:avLst/>
        </a:prstGeom>
        <a:noFill/>
        <a:ln w="9525">
          <a:noFill/>
        </a:ln>
      </xdr:spPr>
    </xdr:pic>
  </etc:cellImage>
  <etc:cellImage>
    <xdr:pic>
      <xdr:nvPicPr>
        <xdr:cNvPr id="179" name="ID_5477C2D698EA43D0B7060E91B677495C"/>
        <xdr:cNvPicPr>
          <a:picLocks noChangeAspect="1"/>
        </xdr:cNvPicPr>
      </xdr:nvPicPr>
      <xdr:blipFill>
        <a:blip r:embed="rId14" r:link="rId2"/>
        <a:stretch>
          <a:fillRect/>
        </a:stretch>
      </xdr:blipFill>
      <xdr:spPr>
        <a:xfrm>
          <a:off x="6096000" y="99282250"/>
          <a:ext cx="1206500" cy="1162050"/>
        </a:xfrm>
        <a:prstGeom prst="rect">
          <a:avLst/>
        </a:prstGeom>
        <a:noFill/>
        <a:ln w="9525">
          <a:noFill/>
        </a:ln>
      </xdr:spPr>
    </xdr:pic>
  </etc:cellImage>
  <etc:cellImage>
    <xdr:pic>
      <xdr:nvPicPr>
        <xdr:cNvPr id="178" name="ID_BE61F9ED17694D2CBC575B81B4F64520"/>
        <xdr:cNvPicPr>
          <a:picLocks noChangeAspect="1"/>
        </xdr:cNvPicPr>
      </xdr:nvPicPr>
      <xdr:blipFill>
        <a:blip r:embed="rId15" r:link="rId2"/>
        <a:stretch>
          <a:fillRect/>
        </a:stretch>
      </xdr:blipFill>
      <xdr:spPr>
        <a:xfrm>
          <a:off x="6096000" y="96961325"/>
          <a:ext cx="1035050" cy="1016000"/>
        </a:xfrm>
        <a:prstGeom prst="rect">
          <a:avLst/>
        </a:prstGeom>
        <a:noFill/>
        <a:ln w="9525">
          <a:noFill/>
        </a:ln>
      </xdr:spPr>
    </xdr:pic>
  </etc:cellImage>
  <etc:cellImage>
    <xdr:pic>
      <xdr:nvPicPr>
        <xdr:cNvPr id="177" name="ID_30B53E71A9C947BAAE3DCE57FC0BB7E3"/>
        <xdr:cNvPicPr>
          <a:picLocks noChangeAspect="1"/>
        </xdr:cNvPicPr>
      </xdr:nvPicPr>
      <xdr:blipFill>
        <a:blip r:embed="rId16" r:link="rId2"/>
        <a:stretch>
          <a:fillRect/>
        </a:stretch>
      </xdr:blipFill>
      <xdr:spPr>
        <a:xfrm>
          <a:off x="6096000" y="96015175"/>
          <a:ext cx="1111250" cy="1041400"/>
        </a:xfrm>
        <a:prstGeom prst="rect">
          <a:avLst/>
        </a:prstGeom>
        <a:noFill/>
        <a:ln w="9525">
          <a:noFill/>
        </a:ln>
      </xdr:spPr>
    </xdr:pic>
  </etc:cellImage>
  <etc:cellImage>
    <xdr:pic>
      <xdr:nvPicPr>
        <xdr:cNvPr id="176" name="ID_0CAC78A353DE4FA1B72C031D848601CF"/>
        <xdr:cNvPicPr>
          <a:picLocks noChangeAspect="1"/>
        </xdr:cNvPicPr>
      </xdr:nvPicPr>
      <xdr:blipFill>
        <a:blip r:embed="rId17" r:link="rId2"/>
        <a:stretch>
          <a:fillRect/>
        </a:stretch>
      </xdr:blipFill>
      <xdr:spPr>
        <a:xfrm>
          <a:off x="6096000" y="94881700"/>
          <a:ext cx="1085850" cy="1117600"/>
        </a:xfrm>
        <a:prstGeom prst="rect">
          <a:avLst/>
        </a:prstGeom>
        <a:noFill/>
        <a:ln w="9525">
          <a:noFill/>
        </a:ln>
      </xdr:spPr>
    </xdr:pic>
  </etc:cellImage>
  <etc:cellImage>
    <xdr:pic>
      <xdr:nvPicPr>
        <xdr:cNvPr id="175" name="ID_417BBCFCADE241708C0E005E106E084E"/>
        <xdr:cNvPicPr>
          <a:picLocks noChangeAspect="1"/>
        </xdr:cNvPicPr>
      </xdr:nvPicPr>
      <xdr:blipFill>
        <a:blip r:embed="rId18" r:link="rId2"/>
        <a:stretch>
          <a:fillRect/>
        </a:stretch>
      </xdr:blipFill>
      <xdr:spPr>
        <a:xfrm>
          <a:off x="6096000" y="93560900"/>
          <a:ext cx="1098550" cy="1270000"/>
        </a:xfrm>
        <a:prstGeom prst="rect">
          <a:avLst/>
        </a:prstGeom>
        <a:noFill/>
        <a:ln w="9525">
          <a:noFill/>
        </a:ln>
      </xdr:spPr>
    </xdr:pic>
  </etc:cellImage>
  <etc:cellImage>
    <xdr:pic>
      <xdr:nvPicPr>
        <xdr:cNvPr id="174" name="ID_5FEA5666AB724D4E9DC87C53B5011C12"/>
        <xdr:cNvPicPr>
          <a:picLocks noChangeAspect="1"/>
        </xdr:cNvPicPr>
      </xdr:nvPicPr>
      <xdr:blipFill>
        <a:blip r:embed="rId19" r:link="rId2"/>
        <a:stretch>
          <a:fillRect/>
        </a:stretch>
      </xdr:blipFill>
      <xdr:spPr>
        <a:xfrm>
          <a:off x="6096000" y="92240100"/>
          <a:ext cx="1016000" cy="1270000"/>
        </a:xfrm>
        <a:prstGeom prst="rect">
          <a:avLst/>
        </a:prstGeom>
        <a:noFill/>
        <a:ln w="9525">
          <a:noFill/>
        </a:ln>
      </xdr:spPr>
    </xdr:pic>
  </etc:cellImage>
  <etc:cellImage>
    <xdr:pic>
      <xdr:nvPicPr>
        <xdr:cNvPr id="173" name="ID_827BE729E0DF42BCB9E96CC8A456604C"/>
        <xdr:cNvPicPr>
          <a:picLocks noChangeAspect="1"/>
        </xdr:cNvPicPr>
      </xdr:nvPicPr>
      <xdr:blipFill>
        <a:blip r:embed="rId20" r:link="rId2"/>
        <a:stretch>
          <a:fillRect/>
        </a:stretch>
      </xdr:blipFill>
      <xdr:spPr>
        <a:xfrm>
          <a:off x="6096000" y="90919300"/>
          <a:ext cx="946150" cy="1270000"/>
        </a:xfrm>
        <a:prstGeom prst="rect">
          <a:avLst/>
        </a:prstGeom>
        <a:noFill/>
        <a:ln w="9525">
          <a:noFill/>
        </a:ln>
      </xdr:spPr>
    </xdr:pic>
  </etc:cellImage>
  <etc:cellImage>
    <xdr:pic>
      <xdr:nvPicPr>
        <xdr:cNvPr id="172" name="ID_69086A2E04604B24ADE4CE76E30F7A6C"/>
        <xdr:cNvPicPr>
          <a:picLocks noChangeAspect="1"/>
        </xdr:cNvPicPr>
      </xdr:nvPicPr>
      <xdr:blipFill>
        <a:blip r:embed="rId21" r:link="rId2"/>
        <a:stretch>
          <a:fillRect/>
        </a:stretch>
      </xdr:blipFill>
      <xdr:spPr>
        <a:xfrm>
          <a:off x="6096000" y="89598500"/>
          <a:ext cx="1022350" cy="1270000"/>
        </a:xfrm>
        <a:prstGeom prst="rect">
          <a:avLst/>
        </a:prstGeom>
        <a:noFill/>
        <a:ln w="9525">
          <a:noFill/>
        </a:ln>
      </xdr:spPr>
    </xdr:pic>
  </etc:cellImage>
  <etc:cellImage>
    <xdr:pic>
      <xdr:nvPicPr>
        <xdr:cNvPr id="171" name="ID_D1C55F0C9CF6459A831D1D6223C36A9D"/>
        <xdr:cNvPicPr>
          <a:picLocks noChangeAspect="1"/>
        </xdr:cNvPicPr>
      </xdr:nvPicPr>
      <xdr:blipFill>
        <a:blip r:embed="rId22" r:link="rId2"/>
        <a:stretch>
          <a:fillRect/>
        </a:stretch>
      </xdr:blipFill>
      <xdr:spPr>
        <a:xfrm>
          <a:off x="6096000" y="88652350"/>
          <a:ext cx="1168400" cy="990600"/>
        </a:xfrm>
        <a:prstGeom prst="rect">
          <a:avLst/>
        </a:prstGeom>
        <a:noFill/>
        <a:ln w="9525">
          <a:noFill/>
        </a:ln>
      </xdr:spPr>
    </xdr:pic>
  </etc:cellImage>
  <etc:cellImage>
    <xdr:pic>
      <xdr:nvPicPr>
        <xdr:cNvPr id="170" name="ID_E816F336358F453AAF713F99CF4D3839"/>
        <xdr:cNvPicPr>
          <a:picLocks noChangeAspect="1"/>
        </xdr:cNvPicPr>
      </xdr:nvPicPr>
      <xdr:blipFill>
        <a:blip r:embed="rId23" r:link="rId2"/>
        <a:stretch>
          <a:fillRect/>
        </a:stretch>
      </xdr:blipFill>
      <xdr:spPr>
        <a:xfrm>
          <a:off x="6096000" y="87703025"/>
          <a:ext cx="1104900" cy="1003300"/>
        </a:xfrm>
        <a:prstGeom prst="rect">
          <a:avLst/>
        </a:prstGeom>
        <a:noFill/>
        <a:ln w="9525">
          <a:noFill/>
        </a:ln>
      </xdr:spPr>
    </xdr:pic>
  </etc:cellImage>
  <etc:cellImage>
    <xdr:pic>
      <xdr:nvPicPr>
        <xdr:cNvPr id="169" name="ID_979D7FE35FF94748A82AFA6FC16E6F70"/>
        <xdr:cNvPicPr>
          <a:picLocks noChangeAspect="1"/>
        </xdr:cNvPicPr>
      </xdr:nvPicPr>
      <xdr:blipFill>
        <a:blip r:embed="rId24" r:link="rId2"/>
        <a:stretch>
          <a:fillRect/>
        </a:stretch>
      </xdr:blipFill>
      <xdr:spPr>
        <a:xfrm>
          <a:off x="6096000" y="86566375"/>
          <a:ext cx="1079500" cy="1092200"/>
        </a:xfrm>
        <a:prstGeom prst="rect">
          <a:avLst/>
        </a:prstGeom>
        <a:noFill/>
        <a:ln w="9525">
          <a:noFill/>
        </a:ln>
      </xdr:spPr>
    </xdr:pic>
  </etc:cellImage>
  <etc:cellImage>
    <xdr:pic>
      <xdr:nvPicPr>
        <xdr:cNvPr id="168" name="ID_7AE04964B8E8429B8854F4E934AE7368"/>
        <xdr:cNvPicPr>
          <a:picLocks noChangeAspect="1"/>
        </xdr:cNvPicPr>
      </xdr:nvPicPr>
      <xdr:blipFill>
        <a:blip r:embed="rId25" r:link="rId2"/>
        <a:stretch>
          <a:fillRect/>
        </a:stretch>
      </xdr:blipFill>
      <xdr:spPr>
        <a:xfrm>
          <a:off x="6096000" y="85620225"/>
          <a:ext cx="1206500" cy="1028700"/>
        </a:xfrm>
        <a:prstGeom prst="rect">
          <a:avLst/>
        </a:prstGeom>
        <a:noFill/>
        <a:ln w="9525">
          <a:noFill/>
        </a:ln>
      </xdr:spPr>
    </xdr:pic>
  </etc:cellImage>
  <etc:cellImage>
    <xdr:pic>
      <xdr:nvPicPr>
        <xdr:cNvPr id="167" name="ID_DE7DC37AB5004073BE03559CD32221D8"/>
        <xdr:cNvPicPr>
          <a:picLocks noChangeAspect="1"/>
        </xdr:cNvPicPr>
      </xdr:nvPicPr>
      <xdr:blipFill>
        <a:blip r:embed="rId26" r:link="rId2"/>
        <a:stretch>
          <a:fillRect/>
        </a:stretch>
      </xdr:blipFill>
      <xdr:spPr>
        <a:xfrm>
          <a:off x="6096000" y="84299425"/>
          <a:ext cx="869950" cy="1270000"/>
        </a:xfrm>
        <a:prstGeom prst="rect">
          <a:avLst/>
        </a:prstGeom>
        <a:noFill/>
        <a:ln w="9525">
          <a:noFill/>
        </a:ln>
      </xdr:spPr>
    </xdr:pic>
  </etc:cellImage>
  <etc:cellImage>
    <xdr:pic>
      <xdr:nvPicPr>
        <xdr:cNvPr id="166" name="ID_B07FA494DDD24EF2A199C57C6B5FC47D"/>
        <xdr:cNvPicPr>
          <a:picLocks noChangeAspect="1"/>
        </xdr:cNvPicPr>
      </xdr:nvPicPr>
      <xdr:blipFill>
        <a:blip r:embed="rId27" r:link="rId2"/>
        <a:stretch>
          <a:fillRect/>
        </a:stretch>
      </xdr:blipFill>
      <xdr:spPr>
        <a:xfrm>
          <a:off x="6096000" y="83165950"/>
          <a:ext cx="1143000" cy="1187450"/>
        </a:xfrm>
        <a:prstGeom prst="rect">
          <a:avLst/>
        </a:prstGeom>
        <a:noFill/>
        <a:ln w="9525">
          <a:noFill/>
        </a:ln>
      </xdr:spPr>
    </xdr:pic>
  </etc:cellImage>
  <etc:cellImage>
    <xdr:pic>
      <xdr:nvPicPr>
        <xdr:cNvPr id="165" name="ID_50BA0308B1F3476285A60639E8BE51F7"/>
        <xdr:cNvPicPr>
          <a:picLocks noChangeAspect="1"/>
        </xdr:cNvPicPr>
      </xdr:nvPicPr>
      <xdr:blipFill>
        <a:blip r:embed="rId28" r:link="rId2"/>
        <a:stretch>
          <a:fillRect/>
        </a:stretch>
      </xdr:blipFill>
      <xdr:spPr>
        <a:xfrm>
          <a:off x="6096000" y="82267425"/>
          <a:ext cx="1073150" cy="774700"/>
        </a:xfrm>
        <a:prstGeom prst="rect">
          <a:avLst/>
        </a:prstGeom>
        <a:noFill/>
        <a:ln w="9525">
          <a:noFill/>
        </a:ln>
      </xdr:spPr>
    </xdr:pic>
  </etc:cellImage>
  <etc:cellImage>
    <xdr:pic>
      <xdr:nvPicPr>
        <xdr:cNvPr id="164" name="ID_A585BB25DCC24C62BA5C9ED43C331280"/>
        <xdr:cNvPicPr>
          <a:picLocks noChangeAspect="1"/>
        </xdr:cNvPicPr>
      </xdr:nvPicPr>
      <xdr:blipFill>
        <a:blip r:embed="rId29" r:link="rId2"/>
        <a:stretch>
          <a:fillRect/>
        </a:stretch>
      </xdr:blipFill>
      <xdr:spPr>
        <a:xfrm>
          <a:off x="6096000" y="80946625"/>
          <a:ext cx="920750" cy="1270000"/>
        </a:xfrm>
        <a:prstGeom prst="rect">
          <a:avLst/>
        </a:prstGeom>
        <a:noFill/>
        <a:ln w="9525">
          <a:noFill/>
        </a:ln>
      </xdr:spPr>
    </xdr:pic>
  </etc:cellImage>
  <etc:cellImage>
    <xdr:pic>
      <xdr:nvPicPr>
        <xdr:cNvPr id="163" name="ID_D6E64172B41543AB8239B1BD029A4896"/>
        <xdr:cNvPicPr>
          <a:picLocks noChangeAspect="1"/>
        </xdr:cNvPicPr>
      </xdr:nvPicPr>
      <xdr:blipFill>
        <a:blip r:embed="rId30" r:link="rId2"/>
        <a:stretch>
          <a:fillRect/>
        </a:stretch>
      </xdr:blipFill>
      <xdr:spPr>
        <a:xfrm>
          <a:off x="6096000" y="78867000"/>
          <a:ext cx="1016000" cy="1270000"/>
        </a:xfrm>
        <a:prstGeom prst="rect">
          <a:avLst/>
        </a:prstGeom>
        <a:noFill/>
        <a:ln w="9525">
          <a:noFill/>
        </a:ln>
      </xdr:spPr>
    </xdr:pic>
  </etc:cellImage>
  <etc:cellImage>
    <xdr:pic>
      <xdr:nvPicPr>
        <xdr:cNvPr id="104" name="ID_6EE1CBFC69684978B26E544ED03D6803"/>
        <xdr:cNvPicPr>
          <a:picLocks noChangeAspect="1"/>
        </xdr:cNvPicPr>
      </xdr:nvPicPr>
      <xdr:blipFill>
        <a:blip r:embed="rId31" r:link="rId2"/>
        <a:stretch>
          <a:fillRect/>
        </a:stretch>
      </xdr:blipFill>
      <xdr:spPr>
        <a:xfrm>
          <a:off x="6096000" y="9267825"/>
          <a:ext cx="850900" cy="1270000"/>
        </a:xfrm>
        <a:prstGeom prst="rect">
          <a:avLst/>
        </a:prstGeom>
        <a:noFill/>
        <a:ln w="9525">
          <a:noFill/>
        </a:ln>
      </xdr:spPr>
    </xdr:pic>
  </etc:cellImage>
  <etc:cellImage>
    <xdr:pic>
      <xdr:nvPicPr>
        <xdr:cNvPr id="103" name="ID_8E03A0B58E0C440EB04732BE177B106F"/>
        <xdr:cNvPicPr>
          <a:picLocks noChangeAspect="1"/>
        </xdr:cNvPicPr>
      </xdr:nvPicPr>
      <xdr:blipFill>
        <a:blip r:embed="rId32" r:link="rId2"/>
        <a:stretch>
          <a:fillRect/>
        </a:stretch>
      </xdr:blipFill>
      <xdr:spPr>
        <a:xfrm>
          <a:off x="6096000" y="7902575"/>
          <a:ext cx="793750" cy="1079500"/>
        </a:xfrm>
        <a:prstGeom prst="rect">
          <a:avLst/>
        </a:prstGeom>
        <a:noFill/>
        <a:ln w="9525">
          <a:noFill/>
        </a:ln>
      </xdr:spPr>
    </xdr:pic>
  </etc:cellImage>
  <etc:cellImage>
    <xdr:pic>
      <xdr:nvPicPr>
        <xdr:cNvPr id="102" name="ID_B495A6FB743243CD9F8BB180F5DA164C"/>
        <xdr:cNvPicPr>
          <a:picLocks noChangeAspect="1"/>
        </xdr:cNvPicPr>
      </xdr:nvPicPr>
      <xdr:blipFill>
        <a:blip r:embed="rId33" r:link="rId2"/>
        <a:stretch>
          <a:fillRect/>
        </a:stretch>
      </xdr:blipFill>
      <xdr:spPr>
        <a:xfrm>
          <a:off x="6096000" y="6581775"/>
          <a:ext cx="850900" cy="1270000"/>
        </a:xfrm>
        <a:prstGeom prst="rect">
          <a:avLst/>
        </a:prstGeom>
        <a:noFill/>
        <a:ln w="9525">
          <a:noFill/>
        </a:ln>
      </xdr:spPr>
    </xdr:pic>
  </etc:cellImage>
  <etc:cellImage>
    <xdr:pic>
      <xdr:nvPicPr>
        <xdr:cNvPr id="101" name="ID_A1BF9D459C514623ABA37CE09E6534D7"/>
        <xdr:cNvPicPr>
          <a:picLocks noChangeAspect="1"/>
        </xdr:cNvPicPr>
      </xdr:nvPicPr>
      <xdr:blipFill>
        <a:blip r:embed="rId34" r:link="rId2"/>
        <a:stretch>
          <a:fillRect/>
        </a:stretch>
      </xdr:blipFill>
      <xdr:spPr>
        <a:xfrm>
          <a:off x="6096000" y="5260975"/>
          <a:ext cx="889000" cy="1263650"/>
        </a:xfrm>
        <a:prstGeom prst="rect">
          <a:avLst/>
        </a:prstGeom>
        <a:noFill/>
        <a:ln w="9525">
          <a:noFill/>
        </a:ln>
      </xdr:spPr>
    </xdr:pic>
  </etc:cellImage>
  <etc:cellImage>
    <xdr:pic>
      <xdr:nvPicPr>
        <xdr:cNvPr id="100" name="ID_4655F700082C4CE6BC4841908C69A585"/>
        <xdr:cNvPicPr>
          <a:picLocks noChangeAspect="1"/>
        </xdr:cNvPicPr>
      </xdr:nvPicPr>
      <xdr:blipFill>
        <a:blip r:embed="rId35" r:link="rId2"/>
        <a:stretch>
          <a:fillRect/>
        </a:stretch>
      </xdr:blipFill>
      <xdr:spPr>
        <a:xfrm>
          <a:off x="6096000" y="3940175"/>
          <a:ext cx="762000" cy="1270000"/>
        </a:xfrm>
        <a:prstGeom prst="rect">
          <a:avLst/>
        </a:prstGeom>
        <a:noFill/>
        <a:ln w="9525">
          <a:noFill/>
        </a:ln>
      </xdr:spPr>
    </xdr:pic>
  </etc:cellImage>
  <etc:cellImage>
    <xdr:pic>
      <xdr:nvPicPr>
        <xdr:cNvPr id="99" name="ID_95816E6C5EA64AFA97C685D7053C916B"/>
        <xdr:cNvPicPr>
          <a:picLocks noChangeAspect="1"/>
        </xdr:cNvPicPr>
      </xdr:nvPicPr>
      <xdr:blipFill>
        <a:blip r:embed="rId36" r:link="rId2"/>
        <a:stretch>
          <a:fillRect/>
        </a:stretch>
      </xdr:blipFill>
      <xdr:spPr>
        <a:xfrm>
          <a:off x="6096000" y="2619375"/>
          <a:ext cx="774700" cy="1263650"/>
        </a:xfrm>
        <a:prstGeom prst="rect">
          <a:avLst/>
        </a:prstGeom>
        <a:noFill/>
        <a:ln w="9525">
          <a:noFill/>
        </a:ln>
      </xdr:spPr>
    </xdr:pic>
  </etc:cellImage>
  <etc:cellImage>
    <xdr:pic>
      <xdr:nvPicPr>
        <xdr:cNvPr id="4" name="ID_DE02B94A01624A3AB888DB6231E9A24D"/>
        <xdr:cNvPicPr>
          <a:picLocks noChangeAspect="1"/>
        </xdr:cNvPicPr>
      </xdr:nvPicPr>
      <xdr:blipFill>
        <a:blip r:embed="rId37" r:link="rId2"/>
        <a:stretch>
          <a:fillRect/>
        </a:stretch>
      </xdr:blipFill>
      <xdr:spPr>
        <a:xfrm>
          <a:off x="6096000" y="1485900"/>
          <a:ext cx="812800" cy="1181100"/>
        </a:xfrm>
        <a:prstGeom prst="rect">
          <a:avLst/>
        </a:prstGeom>
        <a:noFill/>
        <a:ln w="9525">
          <a:noFill/>
        </a:ln>
      </xdr:spPr>
    </xdr:pic>
  </etc:cellImage>
  <etc:cellImage>
    <xdr:pic>
      <xdr:nvPicPr>
        <xdr:cNvPr id="105" name="ID_C8F8927EFA8449D5BD36F7EFCBFDBED6"/>
        <xdr:cNvPicPr>
          <a:picLocks noChangeAspect="1"/>
        </xdr:cNvPicPr>
      </xdr:nvPicPr>
      <xdr:blipFill>
        <a:blip r:embed="rId38" r:link="rId2"/>
        <a:stretch>
          <a:fillRect/>
        </a:stretch>
      </xdr:blipFill>
      <xdr:spPr>
        <a:xfrm>
          <a:off x="6096000" y="10588625"/>
          <a:ext cx="1200150" cy="1270000"/>
        </a:xfrm>
        <a:prstGeom prst="rect">
          <a:avLst/>
        </a:prstGeom>
        <a:noFill/>
        <a:ln w="9525">
          <a:noFill/>
        </a:ln>
      </xdr:spPr>
    </xdr:pic>
  </etc:cellImage>
  <etc:cellImage>
    <xdr:pic>
      <xdr:nvPicPr>
        <xdr:cNvPr id="106" name="ID_61F0336C1F7748429D71AC450FF8061C"/>
        <xdr:cNvPicPr>
          <a:picLocks noChangeAspect="1"/>
        </xdr:cNvPicPr>
      </xdr:nvPicPr>
      <xdr:blipFill>
        <a:blip r:embed="rId39" r:link="rId2"/>
        <a:stretch>
          <a:fillRect/>
        </a:stretch>
      </xdr:blipFill>
      <xdr:spPr>
        <a:xfrm>
          <a:off x="6096000" y="11909425"/>
          <a:ext cx="1149350" cy="1270000"/>
        </a:xfrm>
        <a:prstGeom prst="rect">
          <a:avLst/>
        </a:prstGeom>
        <a:noFill/>
        <a:ln w="9525">
          <a:noFill/>
        </a:ln>
      </xdr:spPr>
    </xdr:pic>
  </etc:cellImage>
  <etc:cellImage>
    <xdr:pic>
      <xdr:nvPicPr>
        <xdr:cNvPr id="107" name="ID_66A3684335B8481F9E5DD17183ADEAA4"/>
        <xdr:cNvPicPr>
          <a:picLocks noChangeAspect="1"/>
        </xdr:cNvPicPr>
      </xdr:nvPicPr>
      <xdr:blipFill>
        <a:blip r:embed="rId40" r:link="rId2"/>
        <a:stretch>
          <a:fillRect/>
        </a:stretch>
      </xdr:blipFill>
      <xdr:spPr>
        <a:xfrm>
          <a:off x="6096000" y="13230225"/>
          <a:ext cx="1155700" cy="1155700"/>
        </a:xfrm>
        <a:prstGeom prst="rect">
          <a:avLst/>
        </a:prstGeom>
        <a:noFill/>
        <a:ln w="9525">
          <a:noFill/>
        </a:ln>
      </xdr:spPr>
    </xdr:pic>
  </etc:cellImage>
  <etc:cellImage>
    <xdr:pic>
      <xdr:nvPicPr>
        <xdr:cNvPr id="108" name="ID_247D2B397C454C8A8BB7752A1431A59D"/>
        <xdr:cNvPicPr>
          <a:picLocks noChangeAspect="1"/>
        </xdr:cNvPicPr>
      </xdr:nvPicPr>
      <xdr:blipFill>
        <a:blip r:embed="rId41" r:link="rId2"/>
        <a:stretch>
          <a:fillRect/>
        </a:stretch>
      </xdr:blipFill>
      <xdr:spPr>
        <a:xfrm>
          <a:off x="6096000" y="14363700"/>
          <a:ext cx="812800" cy="1212850"/>
        </a:xfrm>
        <a:prstGeom prst="rect">
          <a:avLst/>
        </a:prstGeom>
        <a:noFill/>
        <a:ln w="9525">
          <a:noFill/>
        </a:ln>
      </xdr:spPr>
    </xdr:pic>
  </etc:cellImage>
  <etc:cellImage>
    <xdr:pic>
      <xdr:nvPicPr>
        <xdr:cNvPr id="109" name="ID_9EEE31BF13114FA7BEF9D8B800770EC1"/>
        <xdr:cNvPicPr>
          <a:picLocks noChangeAspect="1"/>
        </xdr:cNvPicPr>
      </xdr:nvPicPr>
      <xdr:blipFill>
        <a:blip r:embed="rId42" r:link="rId2"/>
        <a:stretch>
          <a:fillRect/>
        </a:stretch>
      </xdr:blipFill>
      <xdr:spPr>
        <a:xfrm>
          <a:off x="6096000" y="15497175"/>
          <a:ext cx="1009650" cy="1263650"/>
        </a:xfrm>
        <a:prstGeom prst="rect">
          <a:avLst/>
        </a:prstGeom>
        <a:noFill/>
        <a:ln w="9525">
          <a:noFill/>
        </a:ln>
      </xdr:spPr>
    </xdr:pic>
  </etc:cellImage>
  <etc:cellImage>
    <xdr:pic>
      <xdr:nvPicPr>
        <xdr:cNvPr id="110" name="ID_D885CBFB0D5D40659C6EF97AA3C319F9"/>
        <xdr:cNvPicPr>
          <a:picLocks noChangeAspect="1"/>
        </xdr:cNvPicPr>
      </xdr:nvPicPr>
      <xdr:blipFill>
        <a:blip r:embed="rId43" r:link="rId2"/>
        <a:stretch>
          <a:fillRect/>
        </a:stretch>
      </xdr:blipFill>
      <xdr:spPr>
        <a:xfrm>
          <a:off x="6096000" y="16817975"/>
          <a:ext cx="768350" cy="1270000"/>
        </a:xfrm>
        <a:prstGeom prst="rect">
          <a:avLst/>
        </a:prstGeom>
        <a:noFill/>
        <a:ln w="9525">
          <a:noFill/>
        </a:ln>
      </xdr:spPr>
    </xdr:pic>
  </etc:cellImage>
  <etc:cellImage>
    <xdr:pic>
      <xdr:nvPicPr>
        <xdr:cNvPr id="111" name="ID_BE680095E42A431AAB236048847CC91F"/>
        <xdr:cNvPicPr>
          <a:picLocks noChangeAspect="1"/>
        </xdr:cNvPicPr>
      </xdr:nvPicPr>
      <xdr:blipFill>
        <a:blip r:embed="rId44" r:link="rId2"/>
        <a:stretch>
          <a:fillRect/>
        </a:stretch>
      </xdr:blipFill>
      <xdr:spPr>
        <a:xfrm>
          <a:off x="6096000" y="18138775"/>
          <a:ext cx="793750" cy="1263650"/>
        </a:xfrm>
        <a:prstGeom prst="rect">
          <a:avLst/>
        </a:prstGeom>
        <a:noFill/>
        <a:ln w="9525">
          <a:noFill/>
        </a:ln>
      </xdr:spPr>
    </xdr:pic>
  </etc:cellImage>
  <etc:cellImage>
    <xdr:pic>
      <xdr:nvPicPr>
        <xdr:cNvPr id="112" name="ID_80926DFAA86D4B4E973A9D2257D93E9E"/>
        <xdr:cNvPicPr>
          <a:picLocks noChangeAspect="1"/>
        </xdr:cNvPicPr>
      </xdr:nvPicPr>
      <xdr:blipFill>
        <a:blip r:embed="rId45" r:link="rId2"/>
        <a:stretch>
          <a:fillRect/>
        </a:stretch>
      </xdr:blipFill>
      <xdr:spPr>
        <a:xfrm>
          <a:off x="6096000" y="19459575"/>
          <a:ext cx="1123950" cy="1803400"/>
        </a:xfrm>
        <a:prstGeom prst="rect">
          <a:avLst/>
        </a:prstGeom>
        <a:noFill/>
        <a:ln w="9525">
          <a:noFill/>
        </a:ln>
      </xdr:spPr>
    </xdr:pic>
  </etc:cellImage>
  <etc:cellImage>
    <xdr:pic>
      <xdr:nvPicPr>
        <xdr:cNvPr id="113" name="ID_4754A1CD825C4C148C3C86D0DFE78943"/>
        <xdr:cNvPicPr>
          <a:picLocks noChangeAspect="1"/>
        </xdr:cNvPicPr>
      </xdr:nvPicPr>
      <xdr:blipFill>
        <a:blip r:embed="rId46" r:link="rId2"/>
        <a:stretch>
          <a:fillRect/>
        </a:stretch>
      </xdr:blipFill>
      <xdr:spPr>
        <a:xfrm>
          <a:off x="6096000" y="21342350"/>
          <a:ext cx="1022350" cy="1003300"/>
        </a:xfrm>
        <a:prstGeom prst="rect">
          <a:avLst/>
        </a:prstGeom>
        <a:noFill/>
        <a:ln w="9525">
          <a:noFill/>
        </a:ln>
      </xdr:spPr>
    </xdr:pic>
  </etc:cellImage>
  <etc:cellImage>
    <xdr:pic>
      <xdr:nvPicPr>
        <xdr:cNvPr id="114" name="ID_D4998ED542E144EB8A061B65EC49F25E"/>
        <xdr:cNvPicPr>
          <a:picLocks noChangeAspect="1"/>
        </xdr:cNvPicPr>
      </xdr:nvPicPr>
      <xdr:blipFill>
        <a:blip r:embed="rId47" r:link="rId2"/>
        <a:stretch>
          <a:fillRect/>
        </a:stretch>
      </xdr:blipFill>
      <xdr:spPr>
        <a:xfrm>
          <a:off x="6096000" y="22288500"/>
          <a:ext cx="1111250" cy="1263650"/>
        </a:xfrm>
        <a:prstGeom prst="rect">
          <a:avLst/>
        </a:prstGeom>
        <a:noFill/>
        <a:ln w="9525">
          <a:noFill/>
        </a:ln>
      </xdr:spPr>
    </xdr:pic>
  </etc:cellImage>
  <etc:cellImage>
    <xdr:pic>
      <xdr:nvPicPr>
        <xdr:cNvPr id="115" name="ID_6FDCC36861964F4BB4A4803FE50CADDD"/>
        <xdr:cNvPicPr>
          <a:picLocks noChangeAspect="1"/>
        </xdr:cNvPicPr>
      </xdr:nvPicPr>
      <xdr:blipFill>
        <a:blip r:embed="rId48" r:link="rId2"/>
        <a:stretch>
          <a:fillRect/>
        </a:stretch>
      </xdr:blipFill>
      <xdr:spPr>
        <a:xfrm>
          <a:off x="6096000" y="23609300"/>
          <a:ext cx="977900" cy="1270000"/>
        </a:xfrm>
        <a:prstGeom prst="rect">
          <a:avLst/>
        </a:prstGeom>
        <a:noFill/>
        <a:ln w="9525">
          <a:noFill/>
        </a:ln>
      </xdr:spPr>
    </xdr:pic>
  </etc:cellImage>
  <etc:cellImage>
    <xdr:pic>
      <xdr:nvPicPr>
        <xdr:cNvPr id="116" name="ID_D007BAAC292747ECA3A63663ED356158"/>
        <xdr:cNvPicPr>
          <a:picLocks noChangeAspect="1"/>
        </xdr:cNvPicPr>
      </xdr:nvPicPr>
      <xdr:blipFill>
        <a:blip r:embed="rId49" r:link="rId2"/>
        <a:stretch>
          <a:fillRect/>
        </a:stretch>
      </xdr:blipFill>
      <xdr:spPr>
        <a:xfrm>
          <a:off x="6096000" y="25041225"/>
          <a:ext cx="755650" cy="1270000"/>
        </a:xfrm>
        <a:prstGeom prst="rect">
          <a:avLst/>
        </a:prstGeom>
        <a:noFill/>
        <a:ln w="9525">
          <a:noFill/>
        </a:ln>
      </xdr:spPr>
    </xdr:pic>
  </etc:cellImage>
  <etc:cellImage>
    <xdr:pic>
      <xdr:nvPicPr>
        <xdr:cNvPr id="117" name="ID_DB3391A0BA9D4827943129B7D3EBDB44"/>
        <xdr:cNvPicPr>
          <a:picLocks noChangeAspect="1"/>
        </xdr:cNvPicPr>
      </xdr:nvPicPr>
      <xdr:blipFill>
        <a:blip r:embed="rId50" r:link="rId2"/>
        <a:stretch>
          <a:fillRect/>
        </a:stretch>
      </xdr:blipFill>
      <xdr:spPr>
        <a:xfrm>
          <a:off x="6096000" y="26362025"/>
          <a:ext cx="920750" cy="1270000"/>
        </a:xfrm>
        <a:prstGeom prst="rect">
          <a:avLst/>
        </a:prstGeom>
        <a:noFill/>
        <a:ln w="9525">
          <a:noFill/>
        </a:ln>
      </xdr:spPr>
    </xdr:pic>
  </etc:cellImage>
  <etc:cellImage>
    <xdr:pic>
      <xdr:nvPicPr>
        <xdr:cNvPr id="118" name="ID_A0BE31357B26424CB32933CF7327A88F"/>
        <xdr:cNvPicPr>
          <a:picLocks noChangeAspect="1"/>
        </xdr:cNvPicPr>
      </xdr:nvPicPr>
      <xdr:blipFill>
        <a:blip r:embed="rId51" r:link="rId2"/>
        <a:stretch>
          <a:fillRect/>
        </a:stretch>
      </xdr:blipFill>
      <xdr:spPr>
        <a:xfrm>
          <a:off x="6096000" y="27682825"/>
          <a:ext cx="698500" cy="1270000"/>
        </a:xfrm>
        <a:prstGeom prst="rect">
          <a:avLst/>
        </a:prstGeom>
        <a:noFill/>
        <a:ln w="9525">
          <a:noFill/>
        </a:ln>
      </xdr:spPr>
    </xdr:pic>
  </etc:cellImage>
  <etc:cellImage>
    <xdr:pic>
      <xdr:nvPicPr>
        <xdr:cNvPr id="119" name="ID_1F0317E96970476CB4A45C68CC59F575"/>
        <xdr:cNvPicPr>
          <a:picLocks noChangeAspect="1"/>
        </xdr:cNvPicPr>
      </xdr:nvPicPr>
      <xdr:blipFill>
        <a:blip r:embed="rId52" r:link="rId2"/>
        <a:stretch>
          <a:fillRect/>
        </a:stretch>
      </xdr:blipFill>
      <xdr:spPr>
        <a:xfrm>
          <a:off x="6096000" y="29003625"/>
          <a:ext cx="711200" cy="1066800"/>
        </a:xfrm>
        <a:prstGeom prst="rect">
          <a:avLst/>
        </a:prstGeom>
        <a:noFill/>
        <a:ln w="9525">
          <a:noFill/>
        </a:ln>
      </xdr:spPr>
    </xdr:pic>
  </etc:cellImage>
  <etc:cellImage>
    <xdr:pic>
      <xdr:nvPicPr>
        <xdr:cNvPr id="120" name="ID_B5F90D1AF7A148DC85797BDB12821375"/>
        <xdr:cNvPicPr>
          <a:picLocks noChangeAspect="1"/>
        </xdr:cNvPicPr>
      </xdr:nvPicPr>
      <xdr:blipFill>
        <a:blip r:embed="rId53" r:link="rId2"/>
        <a:stretch>
          <a:fillRect/>
        </a:stretch>
      </xdr:blipFill>
      <xdr:spPr>
        <a:xfrm>
          <a:off x="6096000" y="30521275"/>
          <a:ext cx="1104900" cy="749300"/>
        </a:xfrm>
        <a:prstGeom prst="rect">
          <a:avLst/>
        </a:prstGeom>
        <a:noFill/>
        <a:ln w="9525">
          <a:noFill/>
        </a:ln>
      </xdr:spPr>
    </xdr:pic>
  </etc:cellImage>
  <etc:cellImage>
    <xdr:pic>
      <xdr:nvPicPr>
        <xdr:cNvPr id="121" name="ID_1BBF46C2CB2545D692F6597D5C0FC701"/>
        <xdr:cNvPicPr>
          <a:picLocks noChangeAspect="1"/>
        </xdr:cNvPicPr>
      </xdr:nvPicPr>
      <xdr:blipFill>
        <a:blip r:embed="rId54" r:link="rId2"/>
        <a:stretch>
          <a:fillRect/>
        </a:stretch>
      </xdr:blipFill>
      <xdr:spPr>
        <a:xfrm>
          <a:off x="6096000" y="31651575"/>
          <a:ext cx="692150" cy="1270000"/>
        </a:xfrm>
        <a:prstGeom prst="rect">
          <a:avLst/>
        </a:prstGeom>
        <a:noFill/>
        <a:ln w="9525">
          <a:noFill/>
        </a:ln>
      </xdr:spPr>
    </xdr:pic>
  </etc:cellImage>
  <etc:cellImage>
    <xdr:pic>
      <xdr:nvPicPr>
        <xdr:cNvPr id="122" name="ID_984F7922DE7843ABB407545992723595"/>
        <xdr:cNvPicPr>
          <a:picLocks noChangeAspect="1"/>
        </xdr:cNvPicPr>
      </xdr:nvPicPr>
      <xdr:blipFill>
        <a:blip r:embed="rId55" r:link="rId2"/>
        <a:stretch>
          <a:fillRect/>
        </a:stretch>
      </xdr:blipFill>
      <xdr:spPr>
        <a:xfrm>
          <a:off x="6096000" y="32972375"/>
          <a:ext cx="704850" cy="1263650"/>
        </a:xfrm>
        <a:prstGeom prst="rect">
          <a:avLst/>
        </a:prstGeom>
        <a:noFill/>
        <a:ln w="9525">
          <a:noFill/>
        </a:ln>
      </xdr:spPr>
    </xdr:pic>
  </etc:cellImage>
  <etc:cellImage>
    <xdr:pic>
      <xdr:nvPicPr>
        <xdr:cNvPr id="123" name="ID_AC21C721253A45EB978E4B1F60C788EB"/>
        <xdr:cNvPicPr>
          <a:picLocks noChangeAspect="1"/>
        </xdr:cNvPicPr>
      </xdr:nvPicPr>
      <xdr:blipFill>
        <a:blip r:embed="rId56" r:link="rId2"/>
        <a:stretch>
          <a:fillRect/>
        </a:stretch>
      </xdr:blipFill>
      <xdr:spPr>
        <a:xfrm>
          <a:off x="6096000" y="34293175"/>
          <a:ext cx="850900" cy="1263650"/>
        </a:xfrm>
        <a:prstGeom prst="rect">
          <a:avLst/>
        </a:prstGeom>
        <a:noFill/>
        <a:ln w="9525">
          <a:noFill/>
        </a:ln>
      </xdr:spPr>
    </xdr:pic>
  </etc:cellImage>
  <etc:cellImage>
    <xdr:pic>
      <xdr:nvPicPr>
        <xdr:cNvPr id="124" name="ID_8722934F3EE746E09EA398B5D044EFE4"/>
        <xdr:cNvPicPr>
          <a:picLocks noChangeAspect="1"/>
        </xdr:cNvPicPr>
      </xdr:nvPicPr>
      <xdr:blipFill>
        <a:blip r:embed="rId57" r:link="rId2"/>
        <a:stretch>
          <a:fillRect/>
        </a:stretch>
      </xdr:blipFill>
      <xdr:spPr>
        <a:xfrm>
          <a:off x="6096000" y="35613975"/>
          <a:ext cx="876300" cy="1270000"/>
        </a:xfrm>
        <a:prstGeom prst="rect">
          <a:avLst/>
        </a:prstGeom>
        <a:noFill/>
        <a:ln w="9525">
          <a:noFill/>
        </a:ln>
      </xdr:spPr>
    </xdr:pic>
  </etc:cellImage>
  <etc:cellImage>
    <xdr:pic>
      <xdr:nvPicPr>
        <xdr:cNvPr id="125" name="ID_EDD4B3EE01B3458592D2E6C512C34E3B"/>
        <xdr:cNvPicPr>
          <a:picLocks noChangeAspect="1"/>
        </xdr:cNvPicPr>
      </xdr:nvPicPr>
      <xdr:blipFill>
        <a:blip r:embed="rId58" r:link="rId2"/>
        <a:stretch>
          <a:fillRect/>
        </a:stretch>
      </xdr:blipFill>
      <xdr:spPr>
        <a:xfrm>
          <a:off x="6096000" y="36934775"/>
          <a:ext cx="869950" cy="1270000"/>
        </a:xfrm>
        <a:prstGeom prst="rect">
          <a:avLst/>
        </a:prstGeom>
        <a:noFill/>
        <a:ln w="9525">
          <a:noFill/>
        </a:ln>
      </xdr:spPr>
    </xdr:pic>
  </etc:cellImage>
  <etc:cellImage>
    <xdr:pic>
      <xdr:nvPicPr>
        <xdr:cNvPr id="126" name="ID_147F0C67A52E4D45B8995FF6EBFD11FA"/>
        <xdr:cNvPicPr>
          <a:picLocks noChangeAspect="1"/>
        </xdr:cNvPicPr>
      </xdr:nvPicPr>
      <xdr:blipFill>
        <a:blip r:embed="rId59" r:link="rId2"/>
        <a:stretch>
          <a:fillRect/>
        </a:stretch>
      </xdr:blipFill>
      <xdr:spPr>
        <a:xfrm>
          <a:off x="6096000" y="38255575"/>
          <a:ext cx="768350" cy="1270000"/>
        </a:xfrm>
        <a:prstGeom prst="rect">
          <a:avLst/>
        </a:prstGeom>
        <a:noFill/>
        <a:ln w="9525">
          <a:noFill/>
        </a:ln>
      </xdr:spPr>
    </xdr:pic>
  </etc:cellImage>
  <etc:cellImage>
    <xdr:pic>
      <xdr:nvPicPr>
        <xdr:cNvPr id="127" name="ID_A246A4EC6285473D9CA0AE7AD0BB952F"/>
        <xdr:cNvPicPr>
          <a:picLocks noChangeAspect="1"/>
        </xdr:cNvPicPr>
      </xdr:nvPicPr>
      <xdr:blipFill>
        <a:blip r:embed="rId60" r:link="rId2"/>
        <a:stretch>
          <a:fillRect/>
        </a:stretch>
      </xdr:blipFill>
      <xdr:spPr>
        <a:xfrm>
          <a:off x="6096000" y="39576375"/>
          <a:ext cx="863600" cy="1270000"/>
        </a:xfrm>
        <a:prstGeom prst="rect">
          <a:avLst/>
        </a:prstGeom>
        <a:noFill/>
        <a:ln w="9525">
          <a:noFill/>
        </a:ln>
      </xdr:spPr>
    </xdr:pic>
  </etc:cellImage>
  <etc:cellImage>
    <xdr:pic>
      <xdr:nvPicPr>
        <xdr:cNvPr id="128" name="ID_FDA1591D2A564E34834C3CC3F04D6825"/>
        <xdr:cNvPicPr>
          <a:picLocks noChangeAspect="1"/>
        </xdr:cNvPicPr>
      </xdr:nvPicPr>
      <xdr:blipFill>
        <a:blip r:embed="rId61" r:link="rId2"/>
        <a:stretch>
          <a:fillRect/>
        </a:stretch>
      </xdr:blipFill>
      <xdr:spPr>
        <a:xfrm>
          <a:off x="6096000" y="40897175"/>
          <a:ext cx="762000" cy="1270000"/>
        </a:xfrm>
        <a:prstGeom prst="rect">
          <a:avLst/>
        </a:prstGeom>
        <a:noFill/>
        <a:ln w="9525">
          <a:noFill/>
        </a:ln>
      </xdr:spPr>
    </xdr:pic>
  </etc:cellImage>
  <etc:cellImage>
    <xdr:pic>
      <xdr:nvPicPr>
        <xdr:cNvPr id="129" name="ID_97F8651F2F574CBC8DEA766D5858F9F2"/>
        <xdr:cNvPicPr>
          <a:picLocks noChangeAspect="1"/>
        </xdr:cNvPicPr>
      </xdr:nvPicPr>
      <xdr:blipFill>
        <a:blip r:embed="rId62" r:link="rId2"/>
        <a:stretch>
          <a:fillRect/>
        </a:stretch>
      </xdr:blipFill>
      <xdr:spPr>
        <a:xfrm>
          <a:off x="6096000" y="42217975"/>
          <a:ext cx="984250" cy="1270000"/>
        </a:xfrm>
        <a:prstGeom prst="rect">
          <a:avLst/>
        </a:prstGeom>
        <a:noFill/>
        <a:ln w="9525">
          <a:noFill/>
        </a:ln>
      </xdr:spPr>
    </xdr:pic>
  </etc:cellImage>
  <etc:cellImage>
    <xdr:pic>
      <xdr:nvPicPr>
        <xdr:cNvPr id="130" name="ID_5353D604878F4CEE855637918E45D0B7"/>
        <xdr:cNvPicPr>
          <a:picLocks noChangeAspect="1"/>
        </xdr:cNvPicPr>
      </xdr:nvPicPr>
      <xdr:blipFill>
        <a:blip r:embed="rId63" r:link="rId2"/>
        <a:stretch>
          <a:fillRect/>
        </a:stretch>
      </xdr:blipFill>
      <xdr:spPr>
        <a:xfrm>
          <a:off x="6096000" y="43538775"/>
          <a:ext cx="1104900" cy="1270000"/>
        </a:xfrm>
        <a:prstGeom prst="rect">
          <a:avLst/>
        </a:prstGeom>
        <a:noFill/>
        <a:ln w="9525">
          <a:noFill/>
        </a:ln>
      </xdr:spPr>
    </xdr:pic>
  </etc:cellImage>
  <etc:cellImage>
    <xdr:pic>
      <xdr:nvPicPr>
        <xdr:cNvPr id="131" name="ID_B5EA9B5A5ADD42A6A613AA85824F21F9"/>
        <xdr:cNvPicPr>
          <a:picLocks noChangeAspect="1"/>
        </xdr:cNvPicPr>
      </xdr:nvPicPr>
      <xdr:blipFill>
        <a:blip r:embed="rId64" r:link="rId2"/>
        <a:stretch>
          <a:fillRect/>
        </a:stretch>
      </xdr:blipFill>
      <xdr:spPr>
        <a:xfrm>
          <a:off x="6096000" y="44859575"/>
          <a:ext cx="1162050" cy="1270000"/>
        </a:xfrm>
        <a:prstGeom prst="rect">
          <a:avLst/>
        </a:prstGeom>
        <a:noFill/>
        <a:ln w="9525">
          <a:noFill/>
        </a:ln>
      </xdr:spPr>
    </xdr:pic>
  </etc:cellImage>
  <etc:cellImage>
    <xdr:pic>
      <xdr:nvPicPr>
        <xdr:cNvPr id="132" name="ID_B530D38729E84AA8BE8E5DED0BC003EC"/>
        <xdr:cNvPicPr>
          <a:picLocks noChangeAspect="1"/>
        </xdr:cNvPicPr>
      </xdr:nvPicPr>
      <xdr:blipFill>
        <a:blip r:embed="rId65" r:link="rId2"/>
        <a:stretch>
          <a:fillRect/>
        </a:stretch>
      </xdr:blipFill>
      <xdr:spPr>
        <a:xfrm>
          <a:off x="6096000" y="46180375"/>
          <a:ext cx="1022350" cy="1270000"/>
        </a:xfrm>
        <a:prstGeom prst="rect">
          <a:avLst/>
        </a:prstGeom>
        <a:noFill/>
        <a:ln w="9525">
          <a:noFill/>
        </a:ln>
      </xdr:spPr>
    </xdr:pic>
  </etc:cellImage>
  <etc:cellImage>
    <xdr:pic>
      <xdr:nvPicPr>
        <xdr:cNvPr id="133" name="ID_E3E5B8A12730494CB19BF1C6DC1D57ED"/>
        <xdr:cNvPicPr>
          <a:picLocks noChangeAspect="1"/>
        </xdr:cNvPicPr>
      </xdr:nvPicPr>
      <xdr:blipFill>
        <a:blip r:embed="rId66" r:link="rId2"/>
        <a:stretch>
          <a:fillRect/>
        </a:stretch>
      </xdr:blipFill>
      <xdr:spPr>
        <a:xfrm>
          <a:off x="6096000" y="47501175"/>
          <a:ext cx="1225550" cy="1270000"/>
        </a:xfrm>
        <a:prstGeom prst="rect">
          <a:avLst/>
        </a:prstGeom>
        <a:noFill/>
        <a:ln w="9525">
          <a:noFill/>
        </a:ln>
      </xdr:spPr>
    </xdr:pic>
  </etc:cellImage>
  <etc:cellImage>
    <xdr:pic>
      <xdr:nvPicPr>
        <xdr:cNvPr id="134" name="ID_0E9904200FD543BABC470316FEBA640B"/>
        <xdr:cNvPicPr>
          <a:picLocks noChangeAspect="1"/>
        </xdr:cNvPicPr>
      </xdr:nvPicPr>
      <xdr:blipFill>
        <a:blip r:embed="rId67" r:link="rId2"/>
        <a:stretch>
          <a:fillRect/>
        </a:stretch>
      </xdr:blipFill>
      <xdr:spPr>
        <a:xfrm>
          <a:off x="6096000" y="48821975"/>
          <a:ext cx="990600" cy="971550"/>
        </a:xfrm>
        <a:prstGeom prst="rect">
          <a:avLst/>
        </a:prstGeom>
        <a:noFill/>
        <a:ln w="9525">
          <a:noFill/>
        </a:ln>
      </xdr:spPr>
    </xdr:pic>
  </etc:cellImage>
  <etc:cellImage>
    <xdr:pic>
      <xdr:nvPicPr>
        <xdr:cNvPr id="135" name="ID_BF9B1F6C7A854787BCF6DCB5E5E7AC40"/>
        <xdr:cNvPicPr>
          <a:picLocks noChangeAspect="1"/>
        </xdr:cNvPicPr>
      </xdr:nvPicPr>
      <xdr:blipFill>
        <a:blip r:embed="rId68" r:link="rId2"/>
        <a:stretch>
          <a:fillRect/>
        </a:stretch>
      </xdr:blipFill>
      <xdr:spPr>
        <a:xfrm>
          <a:off x="6096000" y="49768125"/>
          <a:ext cx="1016000" cy="1028700"/>
        </a:xfrm>
        <a:prstGeom prst="rect">
          <a:avLst/>
        </a:prstGeom>
        <a:noFill/>
        <a:ln w="9525">
          <a:noFill/>
        </a:ln>
      </xdr:spPr>
    </xdr:pic>
  </etc:cellImage>
  <etc:cellImage>
    <xdr:pic>
      <xdr:nvPicPr>
        <xdr:cNvPr id="136" name="ID_1FCEA43623B44E2EB7D76870E029056A"/>
        <xdr:cNvPicPr>
          <a:picLocks noChangeAspect="1"/>
        </xdr:cNvPicPr>
      </xdr:nvPicPr>
      <xdr:blipFill>
        <a:blip r:embed="rId69" r:link="rId2"/>
        <a:stretch>
          <a:fillRect/>
        </a:stretch>
      </xdr:blipFill>
      <xdr:spPr>
        <a:xfrm>
          <a:off x="6096000" y="50714275"/>
          <a:ext cx="1022350" cy="927100"/>
        </a:xfrm>
        <a:prstGeom prst="rect">
          <a:avLst/>
        </a:prstGeom>
        <a:noFill/>
        <a:ln w="9525">
          <a:noFill/>
        </a:ln>
      </xdr:spPr>
    </xdr:pic>
  </etc:cellImage>
  <etc:cellImage>
    <xdr:pic>
      <xdr:nvPicPr>
        <xdr:cNvPr id="137" name="ID_8F9C97A10F1448B8A101CEB9EAC76498"/>
        <xdr:cNvPicPr>
          <a:picLocks noChangeAspect="1"/>
        </xdr:cNvPicPr>
      </xdr:nvPicPr>
      <xdr:blipFill>
        <a:blip r:embed="rId70" r:link="rId2"/>
        <a:stretch>
          <a:fillRect/>
        </a:stretch>
      </xdr:blipFill>
      <xdr:spPr>
        <a:xfrm>
          <a:off x="6096000" y="51660425"/>
          <a:ext cx="679450" cy="1270000"/>
        </a:xfrm>
        <a:prstGeom prst="rect">
          <a:avLst/>
        </a:prstGeom>
        <a:noFill/>
        <a:ln w="9525">
          <a:noFill/>
        </a:ln>
      </xdr:spPr>
    </xdr:pic>
  </etc:cellImage>
  <etc:cellImage>
    <xdr:pic>
      <xdr:nvPicPr>
        <xdr:cNvPr id="138" name="ID_123AC52CD220486CA5DCEC670FF022A7"/>
        <xdr:cNvPicPr>
          <a:picLocks noChangeAspect="1"/>
        </xdr:cNvPicPr>
      </xdr:nvPicPr>
      <xdr:blipFill>
        <a:blip r:embed="rId71" r:link="rId2"/>
        <a:stretch>
          <a:fillRect/>
        </a:stretch>
      </xdr:blipFill>
      <xdr:spPr>
        <a:xfrm>
          <a:off x="6096000" y="52981225"/>
          <a:ext cx="1028700" cy="673100"/>
        </a:xfrm>
        <a:prstGeom prst="rect">
          <a:avLst/>
        </a:prstGeom>
        <a:noFill/>
        <a:ln w="9525">
          <a:noFill/>
        </a:ln>
      </xdr:spPr>
    </xdr:pic>
  </etc:cellImage>
  <etc:cellImage>
    <xdr:pic>
      <xdr:nvPicPr>
        <xdr:cNvPr id="139" name="ID_C5B8AC8D24144333BD9B02405918626C"/>
        <xdr:cNvPicPr>
          <a:picLocks noChangeAspect="1"/>
        </xdr:cNvPicPr>
      </xdr:nvPicPr>
      <xdr:blipFill>
        <a:blip r:embed="rId72" r:link="rId2"/>
        <a:stretch>
          <a:fillRect/>
        </a:stretch>
      </xdr:blipFill>
      <xdr:spPr>
        <a:xfrm>
          <a:off x="6096000" y="53552725"/>
          <a:ext cx="1117600" cy="990600"/>
        </a:xfrm>
        <a:prstGeom prst="rect">
          <a:avLst/>
        </a:prstGeom>
        <a:noFill/>
        <a:ln w="9525">
          <a:noFill/>
        </a:ln>
      </xdr:spPr>
    </xdr:pic>
  </etc:cellImage>
  <etc:cellImage>
    <xdr:pic>
      <xdr:nvPicPr>
        <xdr:cNvPr id="140" name="ID_D01AC9DA357F463E9646B1170D410BA5"/>
        <xdr:cNvPicPr>
          <a:picLocks noChangeAspect="1"/>
        </xdr:cNvPicPr>
      </xdr:nvPicPr>
      <xdr:blipFill>
        <a:blip r:embed="rId73" r:link="rId2"/>
        <a:stretch>
          <a:fillRect/>
        </a:stretch>
      </xdr:blipFill>
      <xdr:spPr>
        <a:xfrm>
          <a:off x="6096000" y="54502050"/>
          <a:ext cx="927100" cy="1270000"/>
        </a:xfrm>
        <a:prstGeom prst="rect">
          <a:avLst/>
        </a:prstGeom>
        <a:noFill/>
        <a:ln w="9525">
          <a:noFill/>
        </a:ln>
      </xdr:spPr>
    </xdr:pic>
  </etc:cellImage>
  <etc:cellImage>
    <xdr:pic>
      <xdr:nvPicPr>
        <xdr:cNvPr id="141" name="ID_A5092ADCE9D64088BA0C7B26A528CF89"/>
        <xdr:cNvPicPr>
          <a:picLocks noChangeAspect="1"/>
        </xdr:cNvPicPr>
      </xdr:nvPicPr>
      <xdr:blipFill>
        <a:blip r:embed="rId74" r:link="rId2"/>
        <a:stretch>
          <a:fillRect/>
        </a:stretch>
      </xdr:blipFill>
      <xdr:spPr>
        <a:xfrm>
          <a:off x="6096000" y="55822850"/>
          <a:ext cx="698500" cy="1149350"/>
        </a:xfrm>
        <a:prstGeom prst="rect">
          <a:avLst/>
        </a:prstGeom>
        <a:noFill/>
        <a:ln w="9525">
          <a:noFill/>
        </a:ln>
      </xdr:spPr>
    </xdr:pic>
  </etc:cellImage>
  <etc:cellImage>
    <xdr:pic>
      <xdr:nvPicPr>
        <xdr:cNvPr id="142" name="ID_CE4AA1FE5C154CC48CEC48E1A99EA567"/>
        <xdr:cNvPicPr>
          <a:picLocks noChangeAspect="1"/>
        </xdr:cNvPicPr>
      </xdr:nvPicPr>
      <xdr:blipFill>
        <a:blip r:embed="rId75" r:link="rId2"/>
        <a:stretch>
          <a:fillRect/>
        </a:stretch>
      </xdr:blipFill>
      <xdr:spPr>
        <a:xfrm>
          <a:off x="6096000" y="56956325"/>
          <a:ext cx="1079500" cy="1079500"/>
        </a:xfrm>
        <a:prstGeom prst="rect">
          <a:avLst/>
        </a:prstGeom>
        <a:noFill/>
        <a:ln w="9525">
          <a:noFill/>
        </a:ln>
      </xdr:spPr>
    </xdr:pic>
  </etc:cellImage>
  <etc:cellImage>
    <xdr:pic>
      <xdr:nvPicPr>
        <xdr:cNvPr id="143" name="ID_E308D65115074EF2A1F52B4723B1BDA4"/>
        <xdr:cNvPicPr>
          <a:picLocks noChangeAspect="1"/>
        </xdr:cNvPicPr>
      </xdr:nvPicPr>
      <xdr:blipFill>
        <a:blip r:embed="rId76" r:link="rId2"/>
        <a:stretch>
          <a:fillRect/>
        </a:stretch>
      </xdr:blipFill>
      <xdr:spPr>
        <a:xfrm>
          <a:off x="6096000" y="58210450"/>
          <a:ext cx="749300" cy="1117600"/>
        </a:xfrm>
        <a:prstGeom prst="rect">
          <a:avLst/>
        </a:prstGeom>
        <a:noFill/>
        <a:ln w="9525">
          <a:noFill/>
        </a:ln>
      </xdr:spPr>
    </xdr:pic>
  </etc:cellImage>
  <etc:cellImage>
    <xdr:pic>
      <xdr:nvPicPr>
        <xdr:cNvPr id="144" name="ID_FC9FF59903E84DB5903953FCF355ED28"/>
        <xdr:cNvPicPr>
          <a:picLocks noChangeAspect="1"/>
        </xdr:cNvPicPr>
      </xdr:nvPicPr>
      <xdr:blipFill>
        <a:blip r:embed="rId77" r:link="rId2"/>
        <a:stretch>
          <a:fillRect/>
        </a:stretch>
      </xdr:blipFill>
      <xdr:spPr>
        <a:xfrm>
          <a:off x="6096000" y="59464575"/>
          <a:ext cx="749300" cy="1155700"/>
        </a:xfrm>
        <a:prstGeom prst="rect">
          <a:avLst/>
        </a:prstGeom>
        <a:noFill/>
        <a:ln w="9525">
          <a:noFill/>
        </a:ln>
      </xdr:spPr>
    </xdr:pic>
  </etc:cellImage>
  <etc:cellImage>
    <xdr:pic>
      <xdr:nvPicPr>
        <xdr:cNvPr id="145" name="ID_1F0234D79F05496D85572246E5A183F2"/>
        <xdr:cNvPicPr>
          <a:picLocks noChangeAspect="1"/>
        </xdr:cNvPicPr>
      </xdr:nvPicPr>
      <xdr:blipFill>
        <a:blip r:embed="rId78" r:link="rId2"/>
        <a:stretch>
          <a:fillRect/>
        </a:stretch>
      </xdr:blipFill>
      <xdr:spPr>
        <a:xfrm>
          <a:off x="6096000" y="60718700"/>
          <a:ext cx="711200" cy="1149350"/>
        </a:xfrm>
        <a:prstGeom prst="rect">
          <a:avLst/>
        </a:prstGeom>
        <a:noFill/>
        <a:ln w="9525">
          <a:noFill/>
        </a:ln>
      </xdr:spPr>
    </xdr:pic>
  </etc:cellImage>
  <etc:cellImage>
    <xdr:pic>
      <xdr:nvPicPr>
        <xdr:cNvPr id="146" name="ID_DEA443194397444F8D71CBBA3B2A05EC"/>
        <xdr:cNvPicPr>
          <a:picLocks noChangeAspect="1"/>
        </xdr:cNvPicPr>
      </xdr:nvPicPr>
      <xdr:blipFill>
        <a:blip r:embed="rId79" r:link="rId2"/>
        <a:stretch>
          <a:fillRect/>
        </a:stretch>
      </xdr:blipFill>
      <xdr:spPr>
        <a:xfrm>
          <a:off x="6096000" y="61852175"/>
          <a:ext cx="1155700" cy="1168400"/>
        </a:xfrm>
        <a:prstGeom prst="rect">
          <a:avLst/>
        </a:prstGeom>
        <a:noFill/>
        <a:ln w="9525">
          <a:noFill/>
        </a:ln>
      </xdr:spPr>
    </xdr:pic>
  </etc:cellImage>
  <etc:cellImage>
    <xdr:pic>
      <xdr:nvPicPr>
        <xdr:cNvPr id="147" name="ID_09E3E25E84264F35B9546FCE58F8E304"/>
        <xdr:cNvPicPr>
          <a:picLocks noChangeAspect="1"/>
        </xdr:cNvPicPr>
      </xdr:nvPicPr>
      <xdr:blipFill>
        <a:blip r:embed="rId80" r:link="rId2"/>
        <a:stretch>
          <a:fillRect/>
        </a:stretch>
      </xdr:blipFill>
      <xdr:spPr>
        <a:xfrm>
          <a:off x="6096000" y="62985650"/>
          <a:ext cx="1117600" cy="1270000"/>
        </a:xfrm>
        <a:prstGeom prst="rect">
          <a:avLst/>
        </a:prstGeom>
        <a:noFill/>
        <a:ln w="9525">
          <a:noFill/>
        </a:ln>
      </xdr:spPr>
    </xdr:pic>
  </etc:cellImage>
  <etc:cellImage>
    <xdr:pic>
      <xdr:nvPicPr>
        <xdr:cNvPr id="148" name="ID_CD620598704146BFB4713A9348D74CEF"/>
        <xdr:cNvPicPr>
          <a:picLocks noChangeAspect="1"/>
        </xdr:cNvPicPr>
      </xdr:nvPicPr>
      <xdr:blipFill>
        <a:blip r:embed="rId81" r:link="rId2"/>
        <a:stretch>
          <a:fillRect/>
        </a:stretch>
      </xdr:blipFill>
      <xdr:spPr>
        <a:xfrm>
          <a:off x="6096000" y="64306450"/>
          <a:ext cx="1155700" cy="1149350"/>
        </a:xfrm>
        <a:prstGeom prst="rect">
          <a:avLst/>
        </a:prstGeom>
        <a:noFill/>
        <a:ln w="9525">
          <a:noFill/>
        </a:ln>
      </xdr:spPr>
    </xdr:pic>
  </etc:cellImage>
  <etc:cellImage>
    <xdr:pic>
      <xdr:nvPicPr>
        <xdr:cNvPr id="149" name="ID_67CB4764E5314B5F951865E136460849"/>
        <xdr:cNvPicPr>
          <a:picLocks noChangeAspect="1"/>
        </xdr:cNvPicPr>
      </xdr:nvPicPr>
      <xdr:blipFill>
        <a:blip r:embed="rId82" r:link="rId2"/>
        <a:stretch>
          <a:fillRect/>
        </a:stretch>
      </xdr:blipFill>
      <xdr:spPr>
        <a:xfrm>
          <a:off x="6096000" y="65439925"/>
          <a:ext cx="742950" cy="1168400"/>
        </a:xfrm>
        <a:prstGeom prst="rect">
          <a:avLst/>
        </a:prstGeom>
        <a:noFill/>
        <a:ln w="9525">
          <a:noFill/>
        </a:ln>
      </xdr:spPr>
    </xdr:pic>
  </etc:cellImage>
  <etc:cellImage>
    <xdr:pic>
      <xdr:nvPicPr>
        <xdr:cNvPr id="150" name="ID_97F9BBFBEED249B3B63055C62EF87868"/>
        <xdr:cNvPicPr>
          <a:picLocks noChangeAspect="1"/>
        </xdr:cNvPicPr>
      </xdr:nvPicPr>
      <xdr:blipFill>
        <a:blip r:embed="rId83" r:link="rId2"/>
        <a:stretch>
          <a:fillRect/>
        </a:stretch>
      </xdr:blipFill>
      <xdr:spPr>
        <a:xfrm>
          <a:off x="6096000" y="66573400"/>
          <a:ext cx="1003300" cy="1270000"/>
        </a:xfrm>
        <a:prstGeom prst="rect">
          <a:avLst/>
        </a:prstGeom>
        <a:noFill/>
        <a:ln w="9525">
          <a:noFill/>
        </a:ln>
      </xdr:spPr>
    </xdr:pic>
  </etc:cellImage>
  <etc:cellImage>
    <xdr:pic>
      <xdr:nvPicPr>
        <xdr:cNvPr id="151" name="ID_BA6E069A9E264D43BCCC32258DED20B3"/>
        <xdr:cNvPicPr>
          <a:picLocks noChangeAspect="1"/>
        </xdr:cNvPicPr>
      </xdr:nvPicPr>
      <xdr:blipFill>
        <a:blip r:embed="rId84" r:link="rId2"/>
        <a:stretch>
          <a:fillRect/>
        </a:stretch>
      </xdr:blipFill>
      <xdr:spPr>
        <a:xfrm>
          <a:off x="6096000" y="67894200"/>
          <a:ext cx="1143000" cy="863600"/>
        </a:xfrm>
        <a:prstGeom prst="rect">
          <a:avLst/>
        </a:prstGeom>
        <a:noFill/>
        <a:ln w="9525">
          <a:noFill/>
        </a:ln>
      </xdr:spPr>
    </xdr:pic>
  </etc:cellImage>
  <etc:cellImage>
    <xdr:pic>
      <xdr:nvPicPr>
        <xdr:cNvPr id="152" name="ID_24F3805D4CAC4792A47CB95690D18850"/>
        <xdr:cNvPicPr>
          <a:picLocks noChangeAspect="1"/>
        </xdr:cNvPicPr>
      </xdr:nvPicPr>
      <xdr:blipFill>
        <a:blip r:embed="rId85" r:link="rId2"/>
        <a:stretch>
          <a:fillRect/>
        </a:stretch>
      </xdr:blipFill>
      <xdr:spPr>
        <a:xfrm>
          <a:off x="6096000" y="68653025"/>
          <a:ext cx="1143000" cy="895350"/>
        </a:xfrm>
        <a:prstGeom prst="rect">
          <a:avLst/>
        </a:prstGeom>
        <a:noFill/>
        <a:ln w="9525">
          <a:noFill/>
        </a:ln>
      </xdr:spPr>
    </xdr:pic>
  </etc:cellImage>
  <etc:cellImage>
    <xdr:pic>
      <xdr:nvPicPr>
        <xdr:cNvPr id="153" name="ID_ED3FF106856646BBB1BEBB34B093AE89"/>
        <xdr:cNvPicPr>
          <a:picLocks noChangeAspect="1"/>
        </xdr:cNvPicPr>
      </xdr:nvPicPr>
      <xdr:blipFill>
        <a:blip r:embed="rId86" r:link="rId2"/>
        <a:stretch>
          <a:fillRect/>
        </a:stretch>
      </xdr:blipFill>
      <xdr:spPr>
        <a:xfrm>
          <a:off x="6096000" y="69599175"/>
          <a:ext cx="882650" cy="685800"/>
        </a:xfrm>
        <a:prstGeom prst="rect">
          <a:avLst/>
        </a:prstGeom>
        <a:noFill/>
        <a:ln w="9525">
          <a:noFill/>
        </a:ln>
      </xdr:spPr>
    </xdr:pic>
  </etc:cellImage>
  <etc:cellImage>
    <xdr:pic>
      <xdr:nvPicPr>
        <xdr:cNvPr id="154" name="ID_E19533A7C8754C7ABDE7FA2C81D037B4"/>
        <xdr:cNvPicPr>
          <a:picLocks noChangeAspect="1"/>
        </xdr:cNvPicPr>
      </xdr:nvPicPr>
      <xdr:blipFill>
        <a:blip r:embed="rId85" r:link="rId2"/>
        <a:stretch>
          <a:fillRect/>
        </a:stretch>
      </xdr:blipFill>
      <xdr:spPr>
        <a:xfrm>
          <a:off x="6096000" y="70170675"/>
          <a:ext cx="1143000" cy="895350"/>
        </a:xfrm>
        <a:prstGeom prst="rect">
          <a:avLst/>
        </a:prstGeom>
        <a:noFill/>
        <a:ln w="9525">
          <a:noFill/>
        </a:ln>
      </xdr:spPr>
    </xdr:pic>
  </etc:cellImage>
  <etc:cellImage>
    <xdr:pic>
      <xdr:nvPicPr>
        <xdr:cNvPr id="155" name="ID_FAD1D95D03CD453E8E6A06D35A70EC2F"/>
        <xdr:cNvPicPr>
          <a:picLocks noChangeAspect="1"/>
        </xdr:cNvPicPr>
      </xdr:nvPicPr>
      <xdr:blipFill>
        <a:blip r:embed="rId85" r:link="rId2"/>
        <a:stretch>
          <a:fillRect/>
        </a:stretch>
      </xdr:blipFill>
      <xdr:spPr>
        <a:xfrm>
          <a:off x="6096000" y="71116825"/>
          <a:ext cx="1143000" cy="895350"/>
        </a:xfrm>
        <a:prstGeom prst="rect">
          <a:avLst/>
        </a:prstGeom>
        <a:noFill/>
        <a:ln w="9525">
          <a:noFill/>
        </a:ln>
      </xdr:spPr>
    </xdr:pic>
  </etc:cellImage>
  <etc:cellImage>
    <xdr:pic>
      <xdr:nvPicPr>
        <xdr:cNvPr id="156" name="ID_FF12482EDAB2412C8D66A80C2AA01CC1"/>
        <xdr:cNvPicPr>
          <a:picLocks noChangeAspect="1"/>
        </xdr:cNvPicPr>
      </xdr:nvPicPr>
      <xdr:blipFill>
        <a:blip r:embed="rId87" r:link="rId2"/>
        <a:stretch>
          <a:fillRect/>
        </a:stretch>
      </xdr:blipFill>
      <xdr:spPr>
        <a:xfrm>
          <a:off x="6096000" y="72062975"/>
          <a:ext cx="876300" cy="1270000"/>
        </a:xfrm>
        <a:prstGeom prst="rect">
          <a:avLst/>
        </a:prstGeom>
        <a:noFill/>
        <a:ln w="9525">
          <a:noFill/>
        </a:ln>
      </xdr:spPr>
    </xdr:pic>
  </etc:cellImage>
  <etc:cellImage>
    <xdr:pic>
      <xdr:nvPicPr>
        <xdr:cNvPr id="157" name="ID_EA46823F210D483EAAC3A7912D14EFBF"/>
        <xdr:cNvPicPr>
          <a:picLocks noChangeAspect="1"/>
        </xdr:cNvPicPr>
      </xdr:nvPicPr>
      <xdr:blipFill>
        <a:blip r:embed="rId88" r:link="rId2"/>
        <a:stretch>
          <a:fillRect/>
        </a:stretch>
      </xdr:blipFill>
      <xdr:spPr>
        <a:xfrm>
          <a:off x="6096000" y="73383775"/>
          <a:ext cx="1098550" cy="1117600"/>
        </a:xfrm>
        <a:prstGeom prst="rect">
          <a:avLst/>
        </a:prstGeom>
        <a:noFill/>
        <a:ln w="9525">
          <a:noFill/>
        </a:ln>
      </xdr:spPr>
    </xdr:pic>
  </etc:cellImage>
  <etc:cellImage>
    <xdr:pic>
      <xdr:nvPicPr>
        <xdr:cNvPr id="158" name="ID_275496532383460A92FDD59C4059B3A5"/>
        <xdr:cNvPicPr>
          <a:picLocks noChangeAspect="1"/>
        </xdr:cNvPicPr>
      </xdr:nvPicPr>
      <xdr:blipFill>
        <a:blip r:embed="rId89" r:link="rId2"/>
        <a:stretch>
          <a:fillRect/>
        </a:stretch>
      </xdr:blipFill>
      <xdr:spPr>
        <a:xfrm>
          <a:off x="6096000" y="74517250"/>
          <a:ext cx="1054100" cy="1054100"/>
        </a:xfrm>
        <a:prstGeom prst="rect">
          <a:avLst/>
        </a:prstGeom>
        <a:noFill/>
        <a:ln w="9525">
          <a:noFill/>
        </a:ln>
      </xdr:spPr>
    </xdr:pic>
  </etc:cellImage>
  <etc:cellImage>
    <xdr:pic>
      <xdr:nvPicPr>
        <xdr:cNvPr id="159" name="ID_19FC8A6893DA4711AC6166D136D703D2"/>
        <xdr:cNvPicPr>
          <a:picLocks noChangeAspect="1"/>
        </xdr:cNvPicPr>
      </xdr:nvPicPr>
      <xdr:blipFill>
        <a:blip r:embed="rId90" r:link="rId2"/>
        <a:stretch>
          <a:fillRect/>
        </a:stretch>
      </xdr:blipFill>
      <xdr:spPr>
        <a:xfrm>
          <a:off x="6096000" y="75463400"/>
          <a:ext cx="971550" cy="1130300"/>
        </a:xfrm>
        <a:prstGeom prst="rect">
          <a:avLst/>
        </a:prstGeom>
        <a:noFill/>
        <a:ln w="9525">
          <a:noFill/>
        </a:ln>
      </xdr:spPr>
    </xdr:pic>
  </etc:cellImage>
  <etc:cellImage>
    <xdr:pic>
      <xdr:nvPicPr>
        <xdr:cNvPr id="162" name="ID_96B0421D8D94460EAFD5CD9E31F3242E"/>
        <xdr:cNvPicPr>
          <a:picLocks noChangeAspect="1"/>
        </xdr:cNvPicPr>
      </xdr:nvPicPr>
      <xdr:blipFill>
        <a:blip r:embed="rId91" r:link="rId2"/>
        <a:stretch>
          <a:fillRect/>
        </a:stretch>
      </xdr:blipFill>
      <xdr:spPr>
        <a:xfrm>
          <a:off x="6096000" y="77546200"/>
          <a:ext cx="863600" cy="1270000"/>
        </a:xfrm>
        <a:prstGeom prst="rect">
          <a:avLst/>
        </a:prstGeom>
        <a:noFill/>
        <a:ln w="9525">
          <a:noFill/>
        </a:ln>
      </xdr:spPr>
    </xdr:pic>
  </etc:cellImage>
  <etc:cellImage>
    <xdr:pic>
      <xdr:nvPicPr>
        <xdr:cNvPr id="160" name="ID_B5CEEEAA200B433DB71D97EB2F8AD0B3"/>
        <xdr:cNvPicPr>
          <a:picLocks noChangeAspect="1"/>
        </xdr:cNvPicPr>
      </xdr:nvPicPr>
      <xdr:blipFill>
        <a:blip r:embed="rId92" r:link="rId2"/>
        <a:stretch>
          <a:fillRect/>
        </a:stretch>
      </xdr:blipFill>
      <xdr:spPr>
        <a:xfrm>
          <a:off x="6096000" y="13887450"/>
          <a:ext cx="1238250" cy="927100"/>
        </a:xfrm>
        <a:prstGeom prst="rect">
          <a:avLst/>
        </a:prstGeom>
        <a:noFill/>
        <a:ln w="9525">
          <a:noFill/>
        </a:ln>
      </xdr:spPr>
    </xdr:pic>
  </etc:cellImage>
</etc:cellImages>
</file>

<file path=xl/sharedStrings.xml><?xml version="1.0" encoding="utf-8"?>
<sst xmlns="http://schemas.openxmlformats.org/spreadsheetml/2006/main" count="308" uniqueCount="217">
  <si>
    <t>序号</t>
  </si>
  <si>
    <t>名称</t>
  </si>
  <si>
    <t>数量</t>
  </si>
  <si>
    <t>单位</t>
  </si>
  <si>
    <t>规格</t>
  </si>
  <si>
    <t>品牌</t>
  </si>
  <si>
    <t>材质</t>
  </si>
  <si>
    <t>照片</t>
  </si>
  <si>
    <t>插板（5米）</t>
  </si>
  <si>
    <t>个</t>
  </si>
  <si>
    <t>GN605/5米线长10插位插座带过载保护接线板电源插板</t>
  </si>
  <si>
    <t>公牛</t>
  </si>
  <si>
    <t>保鲜膜</t>
  </si>
  <si>
    <t>包</t>
  </si>
  <si>
    <t>得力 LQ330 一次性食品级防尘罩 保鲜膜 可包裹10-28cm餐盘100只/包</t>
  </si>
  <si>
    <t>得力</t>
  </si>
  <si>
    <t>水瓢</t>
  </si>
  <si>
    <t>把</t>
  </si>
  <si>
    <t>18cm</t>
  </si>
  <si>
    <t>美厨（maxcook）</t>
  </si>
  <si>
    <t>洗洁精</t>
  </si>
  <si>
    <t>桶</t>
  </si>
  <si>
    <t>餐饮商用洗洁精5KG 洗洁精</t>
  </si>
  <si>
    <t>立白</t>
  </si>
  <si>
    <t>毛巾</t>
  </si>
  <si>
    <t>张</t>
  </si>
  <si>
    <t>72×34cm</t>
  </si>
  <si>
    <t>卫生纸</t>
  </si>
  <si>
    <t>箱</t>
  </si>
  <si>
    <t>清风 B22AA5 卫生纸商场酒店宾馆纸巾 原木3层平纹275段/卷，100卷 /箱</t>
  </si>
  <si>
    <t>清风</t>
  </si>
  <si>
    <t>抽纸</t>
  </si>
  <si>
    <t>抽纸72包/箱，每包三层*130抽，</t>
  </si>
  <si>
    <t>心相印</t>
  </si>
  <si>
    <t>洗衣粉</t>
  </si>
  <si>
    <t>10斤</t>
  </si>
  <si>
    <t>雕牌</t>
  </si>
  <si>
    <t>衣架</t>
  </si>
  <si>
    <t>捆</t>
  </si>
  <si>
    <t>1套10只捆，40.5厘米。</t>
  </si>
  <si>
    <t>杀虫剂</t>
  </si>
  <si>
    <t>罐</t>
  </si>
  <si>
    <t>榄菊 18种害虫快速驱杀剂600ml</t>
  </si>
  <si>
    <t>蚊香</t>
  </si>
  <si>
    <t>盒</t>
  </si>
  <si>
    <t>超威 蚊香盘【蚊香盘】艾草40圈/盒</t>
  </si>
  <si>
    <t>一次性食品级防尘罩 保鲜膜 可包裹10-28cm餐盘100只/盒装。如得力 LQ330型号。</t>
  </si>
  <si>
    <t>保鲜袋</t>
  </si>
  <si>
    <t>保鲜袋38cm*30cm，大号250只/包。</t>
  </si>
  <si>
    <t>妙洁/magic</t>
  </si>
  <si>
    <t>一次性杯子</t>
  </si>
  <si>
    <t>时尚饮杯AA 纸杯 230ml加厚水杯一次性杯子 2000只/箱</t>
  </si>
  <si>
    <t>富强</t>
  </si>
  <si>
    <t>印泥印油</t>
  </si>
  <si>
    <t>瓶</t>
  </si>
  <si>
    <t>得力 9874ES 40ml财务印章快干清洁印油印泥</t>
  </si>
  <si>
    <t>台灯</t>
  </si>
  <si>
    <t>4000K左右的暖白光</t>
  </si>
  <si>
    <t>电源插头</t>
  </si>
  <si>
    <t>5V-1A，USB插口电源插头（适用于台灯等小电器）</t>
  </si>
  <si>
    <t>U盘</t>
  </si>
  <si>
    <t>金属外壳64GB U盘 USB 3.2 Gen 1 U盘 DTKN 大容量U盘  读速200MB/s 。建议金士顿 DTKN/64GB U盘 USB 3.2。</t>
  </si>
  <si>
    <t>墨盒</t>
  </si>
  <si>
    <t>宝利通 PTH-W1110A/110A 标准版硒鼓适用惠普HP Laser 108a/MFP 136w /136a/138pn打印机（适用打印机HP Laser MFp 136a的墨盒）</t>
  </si>
  <si>
    <t>移动硬盘</t>
  </si>
  <si>
    <t>西部数据 WDBYVG0020BBK 西部数据(WD)2TB USB3.0移动硬盘My Passport随行版 2.5英寸 黑色2TB</t>
  </si>
  <si>
    <t>签字笔</t>
  </si>
  <si>
    <t>得力 S08 0.5mm子弹头中性笔12支装</t>
  </si>
  <si>
    <t>签字笔笔芯</t>
  </si>
  <si>
    <t>得力 6906 按动子弹头笔芯0.5mm 20支/盒 黑色</t>
  </si>
  <si>
    <t>油性笔</t>
  </si>
  <si>
    <t>马克笔12支装，笔尖规格 (mm)</t>
  </si>
  <si>
    <t>记号笔</t>
  </si>
  <si>
    <t>记号笔12支装。笔尖规格 (mm)</t>
  </si>
  <si>
    <t>自动铅笔</t>
  </si>
  <si>
    <t>支</t>
  </si>
  <si>
    <t>派通 PD105T 自动铅笔</t>
  </si>
  <si>
    <t>派通</t>
  </si>
  <si>
    <t>自动铅笔笔芯</t>
  </si>
  <si>
    <t>派通 C505 自动铅笔芯12管/盒 0.5mm</t>
  </si>
  <si>
    <t>三角板</t>
  </si>
  <si>
    <t>套</t>
  </si>
  <si>
    <t>72004 15cm牛皮纸系列高考中考学生波浪边直尺三角尺量角器绘图组合套尺4件套各类尺/三角板</t>
  </si>
  <si>
    <t>直尺</t>
  </si>
  <si>
    <t>6240直尺 40cm办公学习通用尺子各类尺</t>
  </si>
  <si>
    <t>橡皮擦</t>
  </si>
  <si>
    <t>晨光 AXP963HW 文具聚干净橡皮擦 小号6块/盒</t>
  </si>
  <si>
    <t>晨光</t>
  </si>
  <si>
    <t>美工刀</t>
  </si>
  <si>
    <t>得力 2041S 美工刀</t>
  </si>
  <si>
    <t>美工刀片</t>
  </si>
  <si>
    <t>得力 2011 美工刀片 大号 8刀头SK5合金钢裁纸刀片 10片/盒 便携装</t>
  </si>
  <si>
    <t>电工胶布</t>
  </si>
  <si>
    <t>卷</t>
  </si>
  <si>
    <t>公牛 GN-ET7 绝缘电胶布 18米/卷</t>
  </si>
  <si>
    <t>灭火器</t>
  </si>
  <si>
    <t>水基灭火器2L</t>
  </si>
  <si>
    <t>抽水泵</t>
  </si>
  <si>
    <t>柴油机高扬程大流量大功率自吸泵2寸</t>
  </si>
  <si>
    <t>柴油桶</t>
  </si>
  <si>
    <t>塑料便携加厚柴油桶5升</t>
  </si>
  <si>
    <t>塑料钢丝软管</t>
  </si>
  <si>
    <t>10米长塑料钢丝软管水泵抽吸进水管2寸（内径50mm）厚3.5mm抽水泵进水口用</t>
  </si>
  <si>
    <t>水带</t>
  </si>
  <si>
    <t>2寸口径20米【双层加厚+耐高压】带卡口</t>
  </si>
  <si>
    <t>水泵铝合金接头</t>
  </si>
  <si>
    <t>2寸直管+螺母+皮垫</t>
  </si>
  <si>
    <t>铝合金快速活接头</t>
  </si>
  <si>
    <t>2寸口径</t>
  </si>
  <si>
    <t>机油</t>
  </si>
  <si>
    <t>壳牌劲霸R3 CH4 15W40 4L柴油机用油</t>
  </si>
  <si>
    <t>壳牌劲霸</t>
  </si>
  <si>
    <t>水桶</t>
  </si>
  <si>
    <t>胜利 35*27*24 牛筋灰桶熟胶大号提手</t>
  </si>
  <si>
    <t>胜利</t>
  </si>
  <si>
    <t>产品尺寸（长*宽*高）(mm)31*23.5*9cm</t>
  </si>
  <si>
    <t>卷尺</t>
  </si>
  <si>
    <t>AHT99104 7.5m锁定钢卷尺自动（单个装）</t>
  </si>
  <si>
    <t>皮尺</t>
  </si>
  <si>
    <t>30m耐用皮卷尺操场盘式皮卷尺软尺测量尺子 黑色</t>
  </si>
  <si>
    <t>11*8cm自封袋、</t>
  </si>
  <si>
    <t>常规自封袋尺寸4号，长宽11*8cm，100只/包，双面厚度≥8丝，或者得力3023型4＃自封袋</t>
  </si>
  <si>
    <t>14*19cm自封袋、</t>
  </si>
  <si>
    <t>常规自封袋尺寸7号，长宽14*19cm，100只/包，厚双面厚度≥12丝。或者得力19253型7＃加厚自封袋</t>
  </si>
  <si>
    <t>17*23cm 自封袋</t>
  </si>
  <si>
    <t>常规自封袋尺寸8号，长宽17*23cm吗，40只/包，A5纸尺寸，双面厚度≥12丝。或者得力19254型8＃加厚自封袋</t>
  </si>
  <si>
    <t>24*33cm自封袋、</t>
  </si>
  <si>
    <t>常规自封袋尺寸10号，A4纸尺寸，40只/包，长宽24*33cm，双面厚度≥12丝.或者得力19256型加厚10＃自封袋</t>
  </si>
  <si>
    <t>背心袋</t>
  </si>
  <si>
    <t>常规尺寸40*60cm，100只/包，双面厚度≥4丝。背心手提式黑色加厚塑料垃圾袋</t>
  </si>
  <si>
    <t>长20m*宽30cm*15微米铝箔锡纸</t>
  </si>
  <si>
    <t>厚度≥20微米，30厘米宽，20米/包。</t>
  </si>
  <si>
    <t>喷漆</t>
  </si>
  <si>
    <t>白色840ml【1瓶装】，马路划线漆喷漆快干型地面球场停车场车位标线油漆广告标记自喷漆</t>
  </si>
  <si>
    <t>警戒线</t>
  </si>
  <si>
    <t>4.5cm宽100m长包/卷。警戒线警戒带 工地安全隔离带警示带 红白款注意安全。</t>
  </si>
  <si>
    <t>档案袋</t>
  </si>
  <si>
    <t>档案袋A4混浆牛皮纸档案袋50只/箱。建议得力33474型号。</t>
  </si>
  <si>
    <t>防雨塑料布</t>
  </si>
  <si>
    <t>米</t>
  </si>
  <si>
    <t>厚度≥12丝，加厚透明防雨布8米宽，300米长，和前面数量一致为米单位</t>
  </si>
  <si>
    <t>刷子</t>
  </si>
  <si>
    <t>鞋刷</t>
  </si>
  <si>
    <t>塑料</t>
  </si>
  <si>
    <t>坐标纸</t>
  </si>
  <si>
    <r>
      <rPr>
        <sz val="16"/>
        <color rgb="FF000000"/>
        <rFont val="宋体"/>
        <charset val="134"/>
      </rPr>
      <t>35</t>
    </r>
    <r>
      <rPr>
        <sz val="16"/>
        <color rgb="FF000000"/>
        <rFont val="Arial"/>
        <charset val="134"/>
      </rPr>
      <t>×</t>
    </r>
    <r>
      <rPr>
        <sz val="16"/>
        <color rgb="FF000000"/>
        <rFont val="宋体"/>
        <charset val="134"/>
      </rPr>
      <t>50cm</t>
    </r>
  </si>
  <si>
    <t>月亮牌</t>
  </si>
  <si>
    <t>50×75cm</t>
  </si>
  <si>
    <t>25×40cm</t>
  </si>
  <si>
    <t>75×100cm</t>
  </si>
  <si>
    <t>电池（5号）</t>
  </si>
  <si>
    <t>板</t>
  </si>
  <si>
    <t>南孚 5号电池8粒 普通干电池（8粒装）</t>
  </si>
  <si>
    <t>南孚</t>
  </si>
  <si>
    <t>线锤</t>
  </si>
  <si>
    <t>125克，吊线坠-300g【配5米专用线】</t>
  </si>
  <si>
    <t>山头林村</t>
  </si>
  <si>
    <t>应急医疗包</t>
  </si>
  <si>
    <t>豪华硬壳豪华版急救包（内含28种配件</t>
  </si>
  <si>
    <t>照相地层圈</t>
  </si>
  <si>
    <t>LL-2(直径55mm) 一盒两组，共32个</t>
  </si>
  <si>
    <t>考古比例尺套装</t>
  </si>
  <si>
    <t>比例尺套装（17个版） SSCT-1</t>
  </si>
  <si>
    <t>户外遮阳伞</t>
  </si>
  <si>
    <t>3×3米直径，红中大号【加固防风架】【银胶加厚】</t>
  </si>
  <si>
    <t>遮阳棚</t>
  </si>
  <si>
    <t>雨棚遮阳棚户外加厚遮阳折叠式四脚太阳伞停车棚长宽3*4.5m，支架撑杆直径</t>
  </si>
  <si>
    <t>编织袋</t>
  </si>
  <si>
    <t>45x77cm，白色加厚款</t>
  </si>
  <si>
    <t>铁丝</t>
  </si>
  <si>
    <t>型号16#【20斤】≈440米1卷 算单价，牙签粗度，直径1.6–1.626（毫米）。</t>
  </si>
  <si>
    <t>雨鞋</t>
  </si>
  <si>
    <t>双</t>
  </si>
  <si>
    <t>高筒，尺码详情可能变化再与考古所对接</t>
  </si>
  <si>
    <t>背负式电动喷雾器</t>
  </si>
  <si>
    <t>20L背负式</t>
  </si>
  <si>
    <t>pe膜收纳盒</t>
  </si>
  <si>
    <t>18×️18（1只装）</t>
  </si>
  <si>
    <t>14×️14（1只装）</t>
  </si>
  <si>
    <t>9×️9（5只装）</t>
  </si>
  <si>
    <t>11×️11（5只装）</t>
  </si>
  <si>
    <t>7×️7（10只装）</t>
  </si>
  <si>
    <t>放大镜</t>
  </si>
  <si>
    <t>100倍带LED灯</t>
  </si>
  <si>
    <t>50倍带LED灯</t>
  </si>
  <si>
    <t>润滑脂</t>
  </si>
  <si>
    <t>安捷斯ZG-3防水钙基脂</t>
  </si>
  <si>
    <t>透明塑料桶</t>
  </si>
  <si>
    <t>25L带刻度，透明密封打包桶 食品级小水桶 带提手，消毒透明桶。必须带提手</t>
  </si>
  <si>
    <t>普通塑料桶</t>
  </si>
  <si>
    <t>30L，大号加厚手提圆桶。必须带提手</t>
  </si>
  <si>
    <t>80目过滤软网纱</t>
  </si>
  <si>
    <r>
      <rPr>
        <sz val="16"/>
        <color rgb="FF000000"/>
        <rFont val="宋体"/>
        <charset val="134"/>
      </rPr>
      <t xml:space="preserve">网眼80目不能多不能少（每英寸长度上的网孔数量），或者孔径0.18毫米，或者80目 ≈ </t>
    </r>
    <r>
      <rPr>
        <sz val="16"/>
        <color rgb="FF000000"/>
        <rFont val="Times New Roman"/>
        <charset val="134"/>
      </rPr>
      <t>​</t>
    </r>
    <r>
      <rPr>
        <sz val="16"/>
        <color rgb="FF000000"/>
        <rFont val="宋体"/>
        <charset val="134"/>
      </rPr>
      <t>31.5A</t>
    </r>
    <r>
      <rPr>
        <sz val="16"/>
        <color rgb="FF000000"/>
        <rFont val="Times New Roman"/>
        <charset val="134"/>
      </rPr>
      <t>​</t>
    </r>
    <r>
      <rPr>
        <sz val="16"/>
        <color rgb="FF000000"/>
        <rFont val="宋体"/>
        <charset val="134"/>
      </rPr>
      <t>（即每厘米约31.5个孔）。要求布料偏软，纯棉或者涤棉材料。不能尼龙或者纯涤纶。1×1米宽单价算，可连续一卷不间断包装。</t>
    </r>
  </si>
  <si>
    <t>气压式喷壶</t>
  </si>
  <si>
    <t>2L</t>
  </si>
  <si>
    <t>沥水篮</t>
  </si>
  <si>
    <t>圆形，直径16cm左右，高5cm左右。</t>
  </si>
  <si>
    <t>大盆</t>
  </si>
  <si>
    <t>直径85厘米左右塑料盆</t>
  </si>
  <si>
    <t>10目筛子</t>
  </si>
  <si>
    <t>直径30厘米10目</t>
  </si>
  <si>
    <t>80目筛子</t>
  </si>
  <si>
    <t>直径30厘米80目</t>
  </si>
  <si>
    <t>特长竹铲</t>
  </si>
  <si>
    <t>长60cm，铲宽8cm。</t>
  </si>
  <si>
    <t>剪刀</t>
  </si>
  <si>
    <t>裁布剪刀，刃长6.1厘米，全长17.4厘米。建议张小泉 HBS-174 剪刀。</t>
  </si>
  <si>
    <t>晾晒小夹子</t>
  </si>
  <si>
    <t>无痕金属晾晒不锈钢防风固定家用小夹子，长5.5厘米左右，30个/包装，5份一共150个。</t>
  </si>
  <si>
    <t>橡胶防护手套</t>
  </si>
  <si>
    <t>均码，48cm加长款【单层束口】1双-柔韧不变形。</t>
  </si>
  <si>
    <t>直板平头锹</t>
  </si>
  <si>
    <t>宽牌王中王平头锹全钢淬火农用方锹挖树锹锰钢锹齐头锹方头钢锹，带木柄，</t>
  </si>
  <si>
    <t>折叠象棋桌</t>
  </si>
  <si>
    <t>折叠桌餐桌家用吃饭桌子小户型简易便携楠竹小方桌休闲麻将桌 原木色80*80cm高60cm</t>
  </si>
  <si>
    <t>透图板</t>
  </si>
  <si>
    <t>A3大小无极调光版</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</si>
</sst>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16"/>
      <color theme="1"/>
      <name val="宋体"/>
      <charset val="134"/>
      <scheme val="minor"/>
    </font>
    <font>
      <b/>
      <sz val="16"/>
      <color rgb="FF000000"/>
      <name val="宋体"/>
      <charset val="134"/>
    </font>
    <font>
      <sz val="16"/>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6"/>
      <color rgb="FF000000"/>
      <name val="Times New Roman"/>
      <charset val="134"/>
    </font>
    <font>
      <sz val="16"/>
      <color rgb="FF000000"/>
      <name val="Arial"/>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3"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4" applyNumberFormat="0" applyFill="0" applyAlignment="0" applyProtection="0">
      <alignment vertical="center"/>
    </xf>
    <xf numFmtId="0" fontId="10" fillId="0" borderId="4" applyNumberFormat="0" applyFill="0" applyAlignment="0" applyProtection="0">
      <alignment vertical="center"/>
    </xf>
    <xf numFmtId="0" fontId="11" fillId="0" borderId="5" applyNumberFormat="0" applyFill="0" applyAlignment="0" applyProtection="0">
      <alignment vertical="center"/>
    </xf>
    <xf numFmtId="0" fontId="11" fillId="0" borderId="0" applyNumberFormat="0" applyFill="0" applyBorder="0" applyAlignment="0" applyProtection="0">
      <alignment vertical="center"/>
    </xf>
    <xf numFmtId="0" fontId="12" fillId="3" borderId="6" applyNumberFormat="0" applyAlignment="0" applyProtection="0">
      <alignment vertical="center"/>
    </xf>
    <xf numFmtId="0" fontId="13" fillId="4" borderId="7" applyNumberFormat="0" applyAlignment="0" applyProtection="0">
      <alignment vertical="center"/>
    </xf>
    <xf numFmtId="0" fontId="14" fillId="4" borderId="6" applyNumberFormat="0" applyAlignment="0" applyProtection="0">
      <alignment vertical="center"/>
    </xf>
    <xf numFmtId="0" fontId="15" fillId="5" borderId="8" applyNumberFormat="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6">
    <xf numFmtId="0" fontId="0" fillId="0" borderId="0" xfId="0">
      <alignment vertical="center"/>
    </xf>
    <xf numFmtId="0" fontId="0" fillId="0" borderId="0" xfId="0" applyAlignment="1">
      <alignment vertical="center"/>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0" fillId="0" borderId="2" xfId="0" applyBorder="1" applyAlignme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2" Type="http://schemas.openxmlformats.org/officeDocument/2006/relationships/image" Target="media/image92.jpeg"/><Relationship Id="rId91" Type="http://schemas.openxmlformats.org/officeDocument/2006/relationships/image" Target="media/image91.jpeg"/><Relationship Id="rId90" Type="http://schemas.openxmlformats.org/officeDocument/2006/relationships/image" Target="media/image90.jpeg"/><Relationship Id="rId9" Type="http://schemas.openxmlformats.org/officeDocument/2006/relationships/image" Target="media/image9.jpeg"/><Relationship Id="rId89" Type="http://schemas.openxmlformats.org/officeDocument/2006/relationships/image" Target="media/image89.jpeg"/><Relationship Id="rId88" Type="http://schemas.openxmlformats.org/officeDocument/2006/relationships/image" Target="media/image88.jpeg"/><Relationship Id="rId87" Type="http://schemas.openxmlformats.org/officeDocument/2006/relationships/image" Target="media/image87.jpeg"/><Relationship Id="rId86" Type="http://schemas.openxmlformats.org/officeDocument/2006/relationships/image" Target="media/image86.jpeg"/><Relationship Id="rId85" Type="http://schemas.openxmlformats.org/officeDocument/2006/relationships/image" Target="media/image85.jpeg"/><Relationship Id="rId84" Type="http://schemas.openxmlformats.org/officeDocument/2006/relationships/image" Target="media/image84.jpeg"/><Relationship Id="rId83" Type="http://schemas.openxmlformats.org/officeDocument/2006/relationships/image" Target="media/image83.jpeg"/><Relationship Id="rId82" Type="http://schemas.openxmlformats.org/officeDocument/2006/relationships/image" Target="media/image82.jpeg"/><Relationship Id="rId81" Type="http://schemas.openxmlformats.org/officeDocument/2006/relationships/image" Target="media/image81.jpeg"/><Relationship Id="rId80" Type="http://schemas.openxmlformats.org/officeDocument/2006/relationships/image" Target="media/image80.jpeg"/><Relationship Id="rId8" Type="http://schemas.openxmlformats.org/officeDocument/2006/relationships/image" Target="media/image8.jpeg"/><Relationship Id="rId79" Type="http://schemas.openxmlformats.org/officeDocument/2006/relationships/image" Target="media/image79.jpeg"/><Relationship Id="rId78" Type="http://schemas.openxmlformats.org/officeDocument/2006/relationships/image" Target="media/image78.jpeg"/><Relationship Id="rId77" Type="http://schemas.openxmlformats.org/officeDocument/2006/relationships/image" Target="media/image77.jpeg"/><Relationship Id="rId76" Type="http://schemas.openxmlformats.org/officeDocument/2006/relationships/image" Target="media/image76.jpeg"/><Relationship Id="rId75" Type="http://schemas.openxmlformats.org/officeDocument/2006/relationships/image" Target="media/image75.jpeg"/><Relationship Id="rId74" Type="http://schemas.openxmlformats.org/officeDocument/2006/relationships/image" Target="media/image74.jpeg"/><Relationship Id="rId73" Type="http://schemas.openxmlformats.org/officeDocument/2006/relationships/image" Target="media/image73.jpeg"/><Relationship Id="rId72" Type="http://schemas.openxmlformats.org/officeDocument/2006/relationships/image" Target="media/image72.jpeg"/><Relationship Id="rId71" Type="http://schemas.openxmlformats.org/officeDocument/2006/relationships/image" Target="media/image71.jpeg"/><Relationship Id="rId70" Type="http://schemas.openxmlformats.org/officeDocument/2006/relationships/image" Target="media/image70.jpeg"/><Relationship Id="rId7" Type="http://schemas.openxmlformats.org/officeDocument/2006/relationships/image" Target="media/image7.jpeg"/><Relationship Id="rId69" Type="http://schemas.openxmlformats.org/officeDocument/2006/relationships/image" Target="media/image69.jpeg"/><Relationship Id="rId68" Type="http://schemas.openxmlformats.org/officeDocument/2006/relationships/image" Target="media/image68.jpeg"/><Relationship Id="rId67" Type="http://schemas.openxmlformats.org/officeDocument/2006/relationships/image" Target="media/image67.jpeg"/><Relationship Id="rId66" Type="http://schemas.openxmlformats.org/officeDocument/2006/relationships/image" Target="media/image66.jpeg"/><Relationship Id="rId65" Type="http://schemas.openxmlformats.org/officeDocument/2006/relationships/image" Target="media/image65.jpeg"/><Relationship Id="rId64" Type="http://schemas.openxmlformats.org/officeDocument/2006/relationships/image" Target="media/image64.jpeg"/><Relationship Id="rId63" Type="http://schemas.openxmlformats.org/officeDocument/2006/relationships/image" Target="media/image63.jpeg"/><Relationship Id="rId62" Type="http://schemas.openxmlformats.org/officeDocument/2006/relationships/image" Target="media/image62.jpeg"/><Relationship Id="rId61" Type="http://schemas.openxmlformats.org/officeDocument/2006/relationships/image" Target="media/image61.jpeg"/><Relationship Id="rId60" Type="http://schemas.openxmlformats.org/officeDocument/2006/relationships/image" Target="media/image60.jpeg"/><Relationship Id="rId6" Type="http://schemas.openxmlformats.org/officeDocument/2006/relationships/image" Target="media/image6.jpeg"/><Relationship Id="rId59" Type="http://schemas.openxmlformats.org/officeDocument/2006/relationships/image" Target="media/image59.jpeg"/><Relationship Id="rId58" Type="http://schemas.openxmlformats.org/officeDocument/2006/relationships/image" Target="media/image58.jpeg"/><Relationship Id="rId57" Type="http://schemas.openxmlformats.org/officeDocument/2006/relationships/image" Target="media/image57.jpeg"/><Relationship Id="rId56" Type="http://schemas.openxmlformats.org/officeDocument/2006/relationships/image" Target="media/image56.jpeg"/><Relationship Id="rId55" Type="http://schemas.openxmlformats.org/officeDocument/2006/relationships/image" Target="media/image55.jpeg"/><Relationship Id="rId54" Type="http://schemas.openxmlformats.org/officeDocument/2006/relationships/image" Target="media/image54.jpeg"/><Relationship Id="rId53" Type="http://schemas.openxmlformats.org/officeDocument/2006/relationships/image" Target="media/image53.jpeg"/><Relationship Id="rId52" Type="http://schemas.openxmlformats.org/officeDocument/2006/relationships/image" Target="media/image52.jpeg"/><Relationship Id="rId51" Type="http://schemas.openxmlformats.org/officeDocument/2006/relationships/image" Target="media/image51.jpeg"/><Relationship Id="rId50" Type="http://schemas.openxmlformats.org/officeDocument/2006/relationships/image" Target="media/image50.jpeg"/><Relationship Id="rId5" Type="http://schemas.openxmlformats.org/officeDocument/2006/relationships/image" Target="media/image5.png"/><Relationship Id="rId49" Type="http://schemas.openxmlformats.org/officeDocument/2006/relationships/image" Target="media/image49.jpeg"/><Relationship Id="rId48" Type="http://schemas.openxmlformats.org/officeDocument/2006/relationships/image" Target="media/image48.jpeg"/><Relationship Id="rId47" Type="http://schemas.openxmlformats.org/officeDocument/2006/relationships/image" Target="media/image47.jpeg"/><Relationship Id="rId46" Type="http://schemas.openxmlformats.org/officeDocument/2006/relationships/image" Target="media/image46.jpeg"/><Relationship Id="rId45" Type="http://schemas.openxmlformats.org/officeDocument/2006/relationships/image" Target="media/image45.jpeg"/><Relationship Id="rId44" Type="http://schemas.openxmlformats.org/officeDocument/2006/relationships/image" Target="media/image44.jpeg"/><Relationship Id="rId43" Type="http://schemas.openxmlformats.org/officeDocument/2006/relationships/image" Target="media/image43.jpeg"/><Relationship Id="rId42" Type="http://schemas.openxmlformats.org/officeDocument/2006/relationships/image" Target="media/image42.jpeg"/><Relationship Id="rId41" Type="http://schemas.openxmlformats.org/officeDocument/2006/relationships/image" Target="media/image41.jpeg"/><Relationship Id="rId40" Type="http://schemas.openxmlformats.org/officeDocument/2006/relationships/image" Target="media/image40.jpeg"/><Relationship Id="rId4" Type="http://schemas.openxmlformats.org/officeDocument/2006/relationships/image" Target="media/image4.jpeg"/><Relationship Id="rId39" Type="http://schemas.openxmlformats.org/officeDocument/2006/relationships/image" Target="media/image39.jpeg"/><Relationship Id="rId38" Type="http://schemas.openxmlformats.org/officeDocument/2006/relationships/image" Target="media/image38.jpeg"/><Relationship Id="rId37" Type="http://schemas.openxmlformats.org/officeDocument/2006/relationships/image" Target="media/image37.jpeg"/><Relationship Id="rId36" Type="http://schemas.openxmlformats.org/officeDocument/2006/relationships/image" Target="media/image36.jpeg"/><Relationship Id="rId35" Type="http://schemas.openxmlformats.org/officeDocument/2006/relationships/image" Target="media/image35.jpeg"/><Relationship Id="rId34" Type="http://schemas.openxmlformats.org/officeDocument/2006/relationships/image" Target="media/image34.jpeg"/><Relationship Id="rId33" Type="http://schemas.openxmlformats.org/officeDocument/2006/relationships/image" Target="media/image33.jpeg"/><Relationship Id="rId32" Type="http://schemas.openxmlformats.org/officeDocument/2006/relationships/image" Target="media/image32.jpeg"/><Relationship Id="rId31" Type="http://schemas.openxmlformats.org/officeDocument/2006/relationships/image" Target="media/image31.jpeg"/><Relationship Id="rId30" Type="http://schemas.openxmlformats.org/officeDocument/2006/relationships/image" Target="media/image30.jpeg"/><Relationship Id="rId3" Type="http://schemas.openxmlformats.org/officeDocument/2006/relationships/image" Target="media/image3.jpeg"/><Relationship Id="rId29" Type="http://schemas.openxmlformats.org/officeDocument/2006/relationships/image" Target="media/image29.jpeg"/><Relationship Id="rId28" Type="http://schemas.openxmlformats.org/officeDocument/2006/relationships/image" Target="media/image28.jpeg"/><Relationship Id="rId27" Type="http://schemas.openxmlformats.org/officeDocument/2006/relationships/image" Target="media/image27.jpeg"/><Relationship Id="rId26" Type="http://schemas.openxmlformats.org/officeDocument/2006/relationships/image" Target="media/image26.jpeg"/><Relationship Id="rId25" Type="http://schemas.openxmlformats.org/officeDocument/2006/relationships/image" Target="media/image25.jpeg"/><Relationship Id="rId24" Type="http://schemas.openxmlformats.org/officeDocument/2006/relationships/image" Target="media/image24.jpeg"/><Relationship Id="rId23" Type="http://schemas.openxmlformats.org/officeDocument/2006/relationships/image" Target="media/image23.jpe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NULL" TargetMode="External"/><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2.jpe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64</xdr:row>
      <xdr:rowOff>0</xdr:rowOff>
    </xdr:from>
    <xdr:to>
      <xdr:col>8</xdr:col>
      <xdr:colOff>133350</xdr:colOff>
      <xdr:row>64</xdr:row>
      <xdr:rowOff>133350</xdr:rowOff>
    </xdr:to>
    <xdr:pic>
      <xdr:nvPicPr>
        <xdr:cNvPr id="161" name="图片 160"/>
        <xdr:cNvPicPr>
          <a:picLocks noChangeAspect="1"/>
        </xdr:cNvPicPr>
      </xdr:nvPicPr>
      <xdr:blipFill>
        <a:blip r:embed="rId1" r:link="rId2"/>
        <a:stretch>
          <a:fillRect/>
        </a:stretch>
      </xdr:blipFill>
      <xdr:spPr>
        <a:xfrm>
          <a:off x="10004425" y="136257030"/>
          <a:ext cx="133350" cy="13335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4"/>
  <sheetViews>
    <sheetView tabSelected="1" zoomScale="70" zoomScaleNormal="70" topLeftCell="A4" workbookViewId="0">
      <selection activeCell="Q2" sqref="Q2"/>
    </sheetView>
  </sheetViews>
  <sheetFormatPr defaultColWidth="8.72727272727273" defaultRowHeight="21"/>
  <cols>
    <col min="1" max="5" width="21.0363636363636" style="2" customWidth="1"/>
    <col min="6" max="6" width="15.7090909090909" style="2" customWidth="1"/>
    <col min="7" max="7" width="10.6454545454545" style="2" customWidth="1"/>
    <col min="8" max="8" width="11.6909090909091" style="2" customWidth="1"/>
    <col min="9" max="9" width="28.3090909090909" style="2" customWidth="1"/>
  </cols>
  <sheetData>
    <row r="1" s="1" customFormat="1" spans="1:9">
      <c r="A1" s="3" t="s">
        <v>0</v>
      </c>
      <c r="B1" s="3" t="s">
        <v>1</v>
      </c>
      <c r="C1" s="3" t="s">
        <v>2</v>
      </c>
      <c r="D1" s="3" t="s">
        <v>3</v>
      </c>
      <c r="E1" s="3" t="s">
        <v>4</v>
      </c>
      <c r="F1" s="3" t="s">
        <v>5</v>
      </c>
      <c r="G1" s="3"/>
      <c r="H1" s="3" t="s">
        <v>6</v>
      </c>
      <c r="I1" s="3" t="s">
        <v>7</v>
      </c>
    </row>
    <row r="2" s="1" customFormat="1" ht="235.1" spans="1:9">
      <c r="A2" s="4">
        <v>1</v>
      </c>
      <c r="B2" s="4" t="s">
        <v>8</v>
      </c>
      <c r="C2" s="4">
        <v>8</v>
      </c>
      <c r="D2" s="4" t="s">
        <v>9</v>
      </c>
      <c r="E2" s="4" t="s">
        <v>10</v>
      </c>
      <c r="F2" s="4" t="s">
        <v>11</v>
      </c>
      <c r="G2" s="4"/>
      <c r="H2" s="4"/>
      <c r="I2" s="4" t="str">
        <f>_xlfn.DISPIMG("ID_56C11114BA5442BA8773930744FCA6B5",1)</f>
        <v>=DISPIMG("ID_56C11114BA5442BA8773930744FCA6B5",1)</v>
      </c>
    </row>
    <row r="3" s="1" customFormat="1" ht="105" spans="1:9">
      <c r="A3" s="4">
        <v>2</v>
      </c>
      <c r="B3" s="4" t="s">
        <v>12</v>
      </c>
      <c r="C3" s="4">
        <v>5</v>
      </c>
      <c r="D3" s="4" t="s">
        <v>13</v>
      </c>
      <c r="E3" s="4" t="s">
        <v>14</v>
      </c>
      <c r="F3" s="4" t="s">
        <v>15</v>
      </c>
      <c r="G3" s="4"/>
      <c r="H3" s="4"/>
      <c r="I3" s="4" t="str">
        <f>_xlfn.DISPIMG("ID_DE02B94A01624A3AB888DB6231E9A24D",1)</f>
        <v>=DISPIMG("ID_DE02B94A01624A3AB888DB6231E9A24D",1)</v>
      </c>
    </row>
    <row r="4" s="1" customFormat="1" ht="253" spans="1:9">
      <c r="A4" s="4">
        <v>3</v>
      </c>
      <c r="B4" s="4" t="s">
        <v>16</v>
      </c>
      <c r="C4" s="4">
        <v>10</v>
      </c>
      <c r="D4" s="4" t="s">
        <v>17</v>
      </c>
      <c r="E4" s="4" t="s">
        <v>18</v>
      </c>
      <c r="F4" s="4" t="s">
        <v>19</v>
      </c>
      <c r="G4" s="4"/>
      <c r="H4" s="4"/>
      <c r="I4" s="4" t="str">
        <f>_xlfn.DISPIMG("ID_95816E6C5EA64AFA97C685D7053C916B",1)</f>
        <v>=DISPIMG("ID_95816E6C5EA64AFA97C685D7053C916B",1)</v>
      </c>
    </row>
    <row r="5" s="1" customFormat="1" ht="258.5" spans="1:9">
      <c r="A5" s="4">
        <v>4</v>
      </c>
      <c r="B5" s="4" t="s">
        <v>20</v>
      </c>
      <c r="C5" s="4">
        <v>2</v>
      </c>
      <c r="D5" s="4" t="s">
        <v>21</v>
      </c>
      <c r="E5" s="4" t="s">
        <v>22</v>
      </c>
      <c r="F5" s="4" t="s">
        <v>23</v>
      </c>
      <c r="G5" s="4"/>
      <c r="H5" s="4"/>
      <c r="I5" s="4" t="str">
        <f>_xlfn.DISPIMG("ID_4655F700082C4CE6BC4841908C69A585",1)</f>
        <v>=DISPIMG("ID_4655F700082C4CE6BC4841908C69A585",1)</v>
      </c>
    </row>
    <row r="6" s="1" customFormat="1" ht="220.65" spans="1:9">
      <c r="A6" s="4">
        <v>5</v>
      </c>
      <c r="B6" s="4" t="s">
        <v>24</v>
      </c>
      <c r="C6" s="4">
        <v>8</v>
      </c>
      <c r="D6" s="4" t="s">
        <v>25</v>
      </c>
      <c r="E6" s="4" t="s">
        <v>26</v>
      </c>
      <c r="F6" s="4"/>
      <c r="G6" s="4"/>
      <c r="H6" s="4"/>
      <c r="I6" s="4" t="str">
        <f>_xlfn.DISPIMG("ID_A1BF9D459C514623ABA37CE09E6534D7",1)</f>
        <v>=DISPIMG("ID_A1BF9D459C514623ABA37CE09E6534D7",1)</v>
      </c>
    </row>
    <row r="7" s="1" customFormat="1" ht="126" spans="1:9">
      <c r="A7" s="4">
        <v>6</v>
      </c>
      <c r="B7" s="4" t="s">
        <v>27</v>
      </c>
      <c r="C7" s="4">
        <v>2</v>
      </c>
      <c r="D7" s="4" t="s">
        <v>28</v>
      </c>
      <c r="E7" s="4" t="s">
        <v>29</v>
      </c>
      <c r="F7" s="4" t="s">
        <v>30</v>
      </c>
      <c r="G7" s="4"/>
      <c r="H7" s="4"/>
      <c r="I7" s="4" t="str">
        <f>_xlfn.DISPIMG("ID_B495A6FB743243CD9F8BB180F5DA164C",1)</f>
        <v>=DISPIMG("ID_B495A6FB743243CD9F8BB180F5DA164C",1)</v>
      </c>
    </row>
    <row r="8" s="1" customFormat="1" ht="211.2" spans="1:9">
      <c r="A8" s="4">
        <v>7</v>
      </c>
      <c r="B8" s="4" t="s">
        <v>31</v>
      </c>
      <c r="C8" s="4">
        <v>2</v>
      </c>
      <c r="D8" s="4" t="s">
        <v>28</v>
      </c>
      <c r="E8" s="4" t="s">
        <v>32</v>
      </c>
      <c r="F8" s="4" t="s">
        <v>33</v>
      </c>
      <c r="G8" s="4"/>
      <c r="H8" s="4"/>
      <c r="I8" s="4" t="str">
        <f>_xlfn.DISPIMG("ID_8E03A0B58E0C440EB04732BE177B106F",1)</f>
        <v>=DISPIMG("ID_8E03A0B58E0C440EB04732BE177B106F",1)</v>
      </c>
    </row>
    <row r="9" s="1" customFormat="1" ht="231.6" spans="1:9">
      <c r="A9" s="4">
        <v>8</v>
      </c>
      <c r="B9" s="4" t="s">
        <v>34</v>
      </c>
      <c r="C9" s="4">
        <v>2</v>
      </c>
      <c r="D9" s="4" t="s">
        <v>13</v>
      </c>
      <c r="E9" s="4" t="s">
        <v>35</v>
      </c>
      <c r="F9" s="4" t="s">
        <v>36</v>
      </c>
      <c r="G9" s="4"/>
      <c r="H9" s="4"/>
      <c r="I9" s="4" t="str">
        <f>_xlfn.DISPIMG("ID_6EE1CBFC69684978B26E544ED03D6803",1)</f>
        <v>=DISPIMG("ID_6EE1CBFC69684978B26E544ED03D6803",1)</v>
      </c>
    </row>
    <row r="10" s="1" customFormat="1" ht="164.65" spans="1:9">
      <c r="A10" s="4">
        <v>9</v>
      </c>
      <c r="B10" s="4" t="s">
        <v>37</v>
      </c>
      <c r="C10" s="4">
        <v>8</v>
      </c>
      <c r="D10" s="4" t="s">
        <v>38</v>
      </c>
      <c r="E10" s="4" t="s">
        <v>39</v>
      </c>
      <c r="F10" s="4"/>
      <c r="G10" s="4"/>
      <c r="H10" s="4"/>
      <c r="I10" s="4" t="str">
        <f>_xlfn.DISPIMG("ID_C8F8927EFA8449D5BD36F7EFCBFDBED6",1)</f>
        <v>=DISPIMG("ID_C8F8927EFA8449D5BD36F7EFCBFDBED6",1)</v>
      </c>
    </row>
    <row r="11" s="1" customFormat="1" ht="171.85" spans="1:9">
      <c r="A11" s="4">
        <v>10</v>
      </c>
      <c r="B11" s="4" t="s">
        <v>40</v>
      </c>
      <c r="C11" s="4">
        <v>8</v>
      </c>
      <c r="D11" s="4" t="s">
        <v>41</v>
      </c>
      <c r="E11" s="4" t="s">
        <v>42</v>
      </c>
      <c r="F11" s="4"/>
      <c r="G11" s="4"/>
      <c r="H11" s="4"/>
      <c r="I11" s="4" t="str">
        <f>_xlfn.DISPIMG("ID_61F0336C1F7748429D71AC450FF8061C",1)</f>
        <v>=DISPIMG("ID_61F0336C1F7748429D71AC450FF8061C",1)</v>
      </c>
    </row>
    <row r="12" s="1" customFormat="1" ht="155.7" spans="1:9">
      <c r="A12" s="4">
        <v>11</v>
      </c>
      <c r="B12" s="4" t="s">
        <v>43</v>
      </c>
      <c r="C12" s="4">
        <v>8</v>
      </c>
      <c r="D12" s="4" t="s">
        <v>44</v>
      </c>
      <c r="E12" s="4" t="s">
        <v>45</v>
      </c>
      <c r="F12" s="4"/>
      <c r="G12" s="4"/>
      <c r="H12" s="4"/>
      <c r="I12" s="4" t="str">
        <f>_xlfn.DISPIMG("ID_66A3684335B8481F9E5DD17183ADEAA4",1)</f>
        <v>=DISPIMG("ID_66A3684335B8481F9E5DD17183ADEAA4",1)</v>
      </c>
    </row>
    <row r="13" s="1" customFormat="1" ht="126" spans="1:9">
      <c r="A13" s="4">
        <v>12</v>
      </c>
      <c r="B13" s="4" t="s">
        <v>12</v>
      </c>
      <c r="C13" s="4">
        <v>5</v>
      </c>
      <c r="D13" s="4" t="s">
        <v>44</v>
      </c>
      <c r="E13" s="4" t="s">
        <v>46</v>
      </c>
      <c r="F13" s="4"/>
      <c r="G13" s="4"/>
      <c r="H13" s="4"/>
      <c r="I13" s="4" t="str">
        <f>_xlfn.DISPIMG("ID_247D2B397C454C8A8BB7752A1431A59D",1)</f>
        <v>=DISPIMG("ID_247D2B397C454C8A8BB7752A1431A59D",1)</v>
      </c>
    </row>
    <row r="14" s="1" customFormat="1" ht="194.45" spans="1:9">
      <c r="A14" s="4">
        <v>13</v>
      </c>
      <c r="B14" s="4" t="s">
        <v>47</v>
      </c>
      <c r="C14" s="4">
        <v>5</v>
      </c>
      <c r="D14" s="4" t="s">
        <v>13</v>
      </c>
      <c r="E14" s="4" t="s">
        <v>48</v>
      </c>
      <c r="F14" s="4" t="s">
        <v>49</v>
      </c>
      <c r="G14" s="4"/>
      <c r="H14" s="4"/>
      <c r="I14" s="4" t="str">
        <f>_xlfn.DISPIMG("ID_9EEE31BF13114FA7BEF9D8B800770EC1",1)</f>
        <v>=DISPIMG("ID_9EEE31BF13114FA7BEF9D8B800770EC1",1)</v>
      </c>
    </row>
    <row r="15" s="1" customFormat="1" ht="256.35" spans="1:9">
      <c r="A15" s="4">
        <v>14</v>
      </c>
      <c r="B15" s="4" t="s">
        <v>50</v>
      </c>
      <c r="C15" s="4">
        <v>1</v>
      </c>
      <c r="D15" s="4" t="s">
        <v>28</v>
      </c>
      <c r="E15" s="4" t="s">
        <v>51</v>
      </c>
      <c r="F15" s="4" t="s">
        <v>52</v>
      </c>
      <c r="G15" s="4"/>
      <c r="H15" s="4"/>
      <c r="I15" s="4" t="str">
        <f>_xlfn.DISPIMG("ID_D885CBFB0D5D40659C6EF97AA3C319F9",1)</f>
        <v>=DISPIMG("ID_D885CBFB0D5D40659C6EF97AA3C319F9",1)</v>
      </c>
    </row>
    <row r="16" s="1" customFormat="1" ht="246.95" spans="1:9">
      <c r="A16" s="4">
        <v>15</v>
      </c>
      <c r="B16" s="4" t="s">
        <v>53</v>
      </c>
      <c r="C16" s="4">
        <v>2</v>
      </c>
      <c r="D16" s="4" t="s">
        <v>54</v>
      </c>
      <c r="E16" s="4" t="s">
        <v>55</v>
      </c>
      <c r="F16" s="4" t="s">
        <v>15</v>
      </c>
      <c r="G16" s="4"/>
      <c r="H16" s="4"/>
      <c r="I16" s="4" t="str">
        <f>_xlfn.DISPIMG("ID_BE680095E42A431AAB236048847CC91F",1)</f>
        <v>=DISPIMG("ID_BE680095E42A431AAB236048847CC91F",1)</v>
      </c>
    </row>
    <row r="17" s="1" customFormat="1" ht="248.9" spans="1:9">
      <c r="A17" s="4">
        <v>16</v>
      </c>
      <c r="B17" s="4" t="s">
        <v>56</v>
      </c>
      <c r="C17" s="4">
        <v>10</v>
      </c>
      <c r="D17" s="4"/>
      <c r="E17" s="4" t="s">
        <v>57</v>
      </c>
      <c r="F17" s="4"/>
      <c r="G17" s="4"/>
      <c r="H17" s="4"/>
      <c r="I17" s="4" t="str">
        <f>_xlfn.DISPIMG("ID_80926DFAA86D4B4E973A9D2257D93E9E",1)</f>
        <v>=DISPIMG("ID_80926DFAA86D4B4E973A9D2257D93E9E",1)</v>
      </c>
    </row>
    <row r="18" s="1" customFormat="1" ht="84" spans="1:9">
      <c r="A18" s="4">
        <v>17</v>
      </c>
      <c r="B18" s="4" t="s">
        <v>58</v>
      </c>
      <c r="C18" s="4">
        <v>10</v>
      </c>
      <c r="D18" s="4" t="s">
        <v>9</v>
      </c>
      <c r="E18" s="4" t="s">
        <v>59</v>
      </c>
      <c r="F18" s="4"/>
      <c r="G18" s="4"/>
      <c r="H18" s="4"/>
      <c r="I18" s="4" t="str">
        <f>_xlfn.DISPIMG("ID_4754A1CD825C4C148C3C86D0DFE78943",1)</f>
        <v>=DISPIMG("ID_4754A1CD825C4C148C3C86D0DFE78943",1)</v>
      </c>
    </row>
    <row r="19" s="1" customFormat="1" ht="189" spans="1:9">
      <c r="A19" s="4">
        <v>18</v>
      </c>
      <c r="B19" s="4" t="s">
        <v>60</v>
      </c>
      <c r="C19" s="4">
        <v>3</v>
      </c>
      <c r="D19" s="4" t="s">
        <v>9</v>
      </c>
      <c r="E19" s="4" t="s">
        <v>61</v>
      </c>
      <c r="F19" s="4"/>
      <c r="G19" s="4"/>
      <c r="H19" s="4"/>
      <c r="I19" s="4" t="str">
        <f>_xlfn.DISPIMG("ID_D4998ED542E144EB8A061B65EC49F25E",1)</f>
        <v>=DISPIMG("ID_D4998ED542E144EB8A061B65EC49F25E",1)</v>
      </c>
    </row>
    <row r="20" s="1" customFormat="1" ht="231" spans="1:9">
      <c r="A20" s="4">
        <v>19</v>
      </c>
      <c r="B20" s="4" t="s">
        <v>62</v>
      </c>
      <c r="C20" s="4">
        <v>5</v>
      </c>
      <c r="D20" s="4" t="s">
        <v>44</v>
      </c>
      <c r="E20" s="4" t="s">
        <v>63</v>
      </c>
      <c r="F20" s="4"/>
      <c r="G20" s="4"/>
      <c r="H20" s="4"/>
      <c r="I20" s="4" t="str">
        <f>_xlfn.DISPIMG("ID_6FDCC36861964F4BB4A4803FE50CADDD",1)</f>
        <v>=DISPIMG("ID_6FDCC36861964F4BB4A4803FE50CADDD",1)</v>
      </c>
    </row>
    <row r="21" s="1" customFormat="1" ht="168" spans="1:9">
      <c r="A21" s="4">
        <v>20</v>
      </c>
      <c r="B21" s="4" t="s">
        <v>64</v>
      </c>
      <c r="C21" s="4">
        <v>1</v>
      </c>
      <c r="D21" s="4" t="s">
        <v>9</v>
      </c>
      <c r="E21" s="4" t="s">
        <v>65</v>
      </c>
      <c r="F21" s="4"/>
      <c r="G21" s="4"/>
      <c r="H21" s="4"/>
      <c r="I21" s="4" t="str">
        <f>_xlfn.DISPIMG("ID_D007BAAC292747ECA3A63663ED356158",1)</f>
        <v>=DISPIMG("ID_D007BAAC292747ECA3A63663ED356158",1)</v>
      </c>
    </row>
    <row r="22" s="1" customFormat="1" ht="214.15" spans="1:9">
      <c r="A22" s="4">
        <v>21</v>
      </c>
      <c r="B22" s="4" t="s">
        <v>66</v>
      </c>
      <c r="C22" s="4">
        <v>5</v>
      </c>
      <c r="D22" s="4" t="s">
        <v>44</v>
      </c>
      <c r="E22" s="4" t="s">
        <v>67</v>
      </c>
      <c r="F22" s="4" t="s">
        <v>15</v>
      </c>
      <c r="G22" s="4"/>
      <c r="H22" s="4"/>
      <c r="I22" s="4" t="str">
        <f>_xlfn.DISPIMG("ID_DB3391A0BA9D4827943129B7D3EBDB44",1)</f>
        <v>=DISPIMG("ID_DB3391A0BA9D4827943129B7D3EBDB44",1)</v>
      </c>
    </row>
    <row r="23" s="1" customFormat="1" ht="281.85" spans="1:9">
      <c r="A23" s="4">
        <v>22</v>
      </c>
      <c r="B23" s="4" t="s">
        <v>68</v>
      </c>
      <c r="C23" s="4">
        <v>5</v>
      </c>
      <c r="D23" s="4" t="s">
        <v>44</v>
      </c>
      <c r="E23" s="4" t="s">
        <v>69</v>
      </c>
      <c r="F23" s="4" t="s">
        <v>15</v>
      </c>
      <c r="G23" s="4"/>
      <c r="H23" s="4"/>
      <c r="I23" s="4" t="str">
        <f>_xlfn.DISPIMG("ID_A0BE31357B26424CB32933CF7327A88F",1)</f>
        <v>=DISPIMG("ID_A0BE31357B26424CB32933CF7327A88F",1)</v>
      </c>
    </row>
    <row r="24" s="1" customFormat="1" ht="232.8" spans="1:9">
      <c r="A24" s="4">
        <v>23</v>
      </c>
      <c r="B24" s="4" t="s">
        <v>70</v>
      </c>
      <c r="C24" s="4">
        <v>5</v>
      </c>
      <c r="D24" s="4" t="s">
        <v>44</v>
      </c>
      <c r="E24" s="4" t="s">
        <v>71</v>
      </c>
      <c r="F24" s="4"/>
      <c r="G24" s="4"/>
      <c r="H24" s="4"/>
      <c r="I24" s="4" t="str">
        <f>_xlfn.DISPIMG("ID_1F0317E96970476CB4A45C68CC59F575",1)</f>
        <v>=DISPIMG("ID_1F0317E96970476CB4A45C68CC59F575",1)</v>
      </c>
    </row>
    <row r="25" s="1" customFormat="1" ht="63" spans="1:9">
      <c r="A25" s="4">
        <v>24</v>
      </c>
      <c r="B25" s="4" t="s">
        <v>72</v>
      </c>
      <c r="C25" s="4">
        <v>5</v>
      </c>
      <c r="D25" s="4" t="s">
        <v>44</v>
      </c>
      <c r="E25" s="4" t="s">
        <v>73</v>
      </c>
      <c r="F25" s="4" t="s">
        <v>15</v>
      </c>
      <c r="G25" s="4"/>
      <c r="H25" s="4"/>
      <c r="I25" s="4" t="str">
        <f>_xlfn.DISPIMG("ID_B5F90D1AF7A148DC85797BDB12821375",1)</f>
        <v>=DISPIMG("ID_B5F90D1AF7A148DC85797BDB12821375",1)</v>
      </c>
    </row>
    <row r="26" s="1" customFormat="1" ht="284.4" spans="1:9">
      <c r="A26" s="4">
        <v>25</v>
      </c>
      <c r="B26" s="4" t="s">
        <v>74</v>
      </c>
      <c r="C26" s="4">
        <v>10</v>
      </c>
      <c r="D26" s="4" t="s">
        <v>75</v>
      </c>
      <c r="E26" s="4" t="s">
        <v>76</v>
      </c>
      <c r="F26" s="4" t="s">
        <v>77</v>
      </c>
      <c r="G26" s="4"/>
      <c r="H26" s="4"/>
      <c r="I26" s="4" t="str">
        <f>_xlfn.DISPIMG("ID_1BBF46C2CB2545D692F6597D5C0FC701",1)</f>
        <v>=DISPIMG("ID_1BBF46C2CB2545D692F6597D5C0FC701",1)</v>
      </c>
    </row>
    <row r="27" s="1" customFormat="1" ht="277.9" spans="1:9">
      <c r="A27" s="4">
        <v>26</v>
      </c>
      <c r="B27" s="4" t="s">
        <v>78</v>
      </c>
      <c r="C27" s="4">
        <v>5</v>
      </c>
      <c r="D27" s="4" t="s">
        <v>44</v>
      </c>
      <c r="E27" s="4" t="s">
        <v>79</v>
      </c>
      <c r="F27" s="4"/>
      <c r="G27" s="4"/>
      <c r="H27" s="4"/>
      <c r="I27" s="4" t="str">
        <f>_xlfn.DISPIMG("ID_984F7922DE7843ABB407545992723595",1)</f>
        <v>=DISPIMG("ID_984F7922DE7843ABB407545992723595",1)</v>
      </c>
    </row>
    <row r="28" s="1" customFormat="1" ht="147" spans="1:9">
      <c r="A28" s="4">
        <v>27</v>
      </c>
      <c r="B28" s="4" t="s">
        <v>80</v>
      </c>
      <c r="C28" s="4">
        <v>5</v>
      </c>
      <c r="D28" s="4" t="s">
        <v>81</v>
      </c>
      <c r="E28" s="4" t="s">
        <v>82</v>
      </c>
      <c r="F28" s="4" t="s">
        <v>15</v>
      </c>
      <c r="G28" s="4"/>
      <c r="H28" s="4"/>
      <c r="I28" s="4" t="str">
        <f>_xlfn.DISPIMG("ID_AC21C721253A45EB978E4B1F60C788EB",1)</f>
        <v>=DISPIMG("ID_AC21C721253A45EB978E4B1F60C788EB",1)</v>
      </c>
    </row>
    <row r="29" s="1" customFormat="1" ht="224.95" spans="1:9">
      <c r="A29" s="4">
        <v>28</v>
      </c>
      <c r="B29" s="4" t="s">
        <v>83</v>
      </c>
      <c r="C29" s="4">
        <v>5</v>
      </c>
      <c r="D29" s="4" t="s">
        <v>17</v>
      </c>
      <c r="E29" s="4" t="s">
        <v>84</v>
      </c>
      <c r="F29" s="4" t="s">
        <v>15</v>
      </c>
      <c r="G29" s="4"/>
      <c r="H29" s="4"/>
      <c r="I29" s="4" t="str">
        <f>_xlfn.DISPIMG("ID_8722934F3EE746E09EA398B5D044EFE4",1)</f>
        <v>=DISPIMG("ID_8722934F3EE746E09EA398B5D044EFE4",1)</v>
      </c>
    </row>
    <row r="30" s="1" customFormat="1" ht="226.6" spans="1:9">
      <c r="A30" s="4">
        <v>29</v>
      </c>
      <c r="B30" s="4" t="s">
        <v>85</v>
      </c>
      <c r="C30" s="4">
        <v>5</v>
      </c>
      <c r="D30" s="4" t="s">
        <v>44</v>
      </c>
      <c r="E30" s="4" t="s">
        <v>86</v>
      </c>
      <c r="F30" s="4" t="s">
        <v>87</v>
      </c>
      <c r="G30" s="4"/>
      <c r="H30" s="4"/>
      <c r="I30" s="4" t="str">
        <f>_xlfn.DISPIMG("ID_EDD4B3EE01B3458592D2E6C512C34E3B",1)</f>
        <v>=DISPIMG("ID_EDD4B3EE01B3458592D2E6C512C34E3B",1)</v>
      </c>
    </row>
    <row r="31" s="1" customFormat="1" ht="256.35" spans="1:9">
      <c r="A31" s="4">
        <v>30</v>
      </c>
      <c r="B31" s="4" t="s">
        <v>88</v>
      </c>
      <c r="C31" s="4">
        <v>10</v>
      </c>
      <c r="D31" s="4" t="s">
        <v>17</v>
      </c>
      <c r="E31" s="4" t="s">
        <v>89</v>
      </c>
      <c r="F31" s="4" t="s">
        <v>15</v>
      </c>
      <c r="G31" s="4"/>
      <c r="H31" s="4"/>
      <c r="I31" s="4" t="str">
        <f>_xlfn.DISPIMG("ID_147F0C67A52E4D45B8995FF6EBFD11FA",1)</f>
        <v>=DISPIMG("ID_147F0C67A52E4D45B8995FF6EBFD11FA",1)</v>
      </c>
    </row>
    <row r="32" s="1" customFormat="1" ht="105" spans="1:9">
      <c r="A32" s="4">
        <v>31</v>
      </c>
      <c r="B32" s="4" t="s">
        <v>90</v>
      </c>
      <c r="C32" s="4">
        <v>5</v>
      </c>
      <c r="D32" s="4" t="s">
        <v>44</v>
      </c>
      <c r="E32" s="4" t="s">
        <v>91</v>
      </c>
      <c r="F32" s="4"/>
      <c r="G32" s="4"/>
      <c r="H32" s="4"/>
      <c r="I32" s="4" t="str">
        <f>_xlfn.DISPIMG("ID_A246A4EC6285473D9CA0AE7AD0BB952F",1)</f>
        <v>=DISPIMG("ID_A246A4EC6285473D9CA0AE7AD0BB952F",1)</v>
      </c>
    </row>
    <row r="33" s="1" customFormat="1" ht="258.5" spans="1:9">
      <c r="A33" s="4">
        <v>32</v>
      </c>
      <c r="B33" s="4" t="s">
        <v>92</v>
      </c>
      <c r="C33" s="4">
        <v>10</v>
      </c>
      <c r="D33" s="4" t="s">
        <v>93</v>
      </c>
      <c r="E33" s="4" t="s">
        <v>94</v>
      </c>
      <c r="F33" s="4" t="s">
        <v>11</v>
      </c>
      <c r="G33" s="4"/>
      <c r="H33" s="4"/>
      <c r="I33" s="4" t="str">
        <f>_xlfn.DISPIMG("ID_FDA1591D2A564E34834C3CC3F04D6825",1)</f>
        <v>=DISPIMG("ID_FDA1591D2A564E34834C3CC3F04D6825",1)</v>
      </c>
    </row>
    <row r="34" s="1" customFormat="1" ht="200.45" spans="1:9">
      <c r="A34" s="4">
        <v>33</v>
      </c>
      <c r="B34" s="4" t="s">
        <v>95</v>
      </c>
      <c r="C34" s="4">
        <v>8</v>
      </c>
      <c r="D34" s="4" t="s">
        <v>41</v>
      </c>
      <c r="E34" s="4" t="s">
        <v>96</v>
      </c>
      <c r="F34" s="4"/>
      <c r="G34" s="4"/>
      <c r="H34" s="4"/>
      <c r="I34" s="4" t="str">
        <f>_xlfn.DISPIMG("ID_97F8651F2F574CBC8DEA766D5858F9F2",1)</f>
        <v>=DISPIMG("ID_97F8651F2F574CBC8DEA766D5858F9F2",1)</v>
      </c>
    </row>
    <row r="35" s="1" customFormat="1" ht="178.7" spans="1:9">
      <c r="A35" s="4">
        <v>34</v>
      </c>
      <c r="B35" s="4" t="s">
        <v>97</v>
      </c>
      <c r="C35" s="4">
        <v>3</v>
      </c>
      <c r="D35" s="4"/>
      <c r="E35" s="4" t="s">
        <v>98</v>
      </c>
      <c r="F35" s="4"/>
      <c r="G35" s="4"/>
      <c r="H35" s="4"/>
      <c r="I35" s="4" t="str">
        <f>_xlfn.DISPIMG("ID_5353D604878F4CEE855637918E45D0B7",1)</f>
        <v>=DISPIMG("ID_5353D604878F4CEE855637918E45D0B7",1)</v>
      </c>
    </row>
    <row r="36" s="1" customFormat="1" ht="170" spans="1:9">
      <c r="A36" s="4">
        <v>35</v>
      </c>
      <c r="B36" s="4" t="s">
        <v>99</v>
      </c>
      <c r="C36" s="4">
        <v>3</v>
      </c>
      <c r="D36" s="4"/>
      <c r="E36" s="4" t="s">
        <v>100</v>
      </c>
      <c r="F36" s="4"/>
      <c r="G36" s="4"/>
      <c r="H36" s="4"/>
      <c r="I36" s="4" t="str">
        <f>_xlfn.DISPIMG("ID_B5EA9B5A5ADD42A6A613AA85824F21F9",1)</f>
        <v>=DISPIMG("ID_B5EA9B5A5ADD42A6A613AA85824F21F9",1)</v>
      </c>
    </row>
    <row r="37" s="1" customFormat="1" ht="126" spans="1:9">
      <c r="A37" s="4">
        <v>36</v>
      </c>
      <c r="B37" s="4" t="s">
        <v>101</v>
      </c>
      <c r="C37" s="4">
        <v>5</v>
      </c>
      <c r="D37" s="4"/>
      <c r="E37" s="4" t="s">
        <v>102</v>
      </c>
      <c r="F37" s="4"/>
      <c r="G37" s="4"/>
      <c r="H37" s="4"/>
      <c r="I37" s="4" t="str">
        <f>_xlfn.DISPIMG("ID_B530D38729E84AA8BE8E5DED0BC003EC",1)</f>
        <v>=DISPIMG("ID_B530D38729E84AA8BE8E5DED0BC003EC",1)</v>
      </c>
    </row>
    <row r="38" s="1" customFormat="1" ht="161.25" spans="1:9">
      <c r="A38" s="4">
        <v>37</v>
      </c>
      <c r="B38" s="4" t="s">
        <v>103</v>
      </c>
      <c r="C38" s="4">
        <v>6</v>
      </c>
      <c r="D38" s="4"/>
      <c r="E38" s="4" t="s">
        <v>104</v>
      </c>
      <c r="F38" s="4"/>
      <c r="G38" s="4"/>
      <c r="H38" s="4"/>
      <c r="I38" s="4" t="str">
        <f>_xlfn.DISPIMG("ID_E3E5B8A12730494CB19BF1C6DC1D57ED",1)</f>
        <v>=DISPIMG("ID_E3E5B8A12730494CB19BF1C6DC1D57ED",1)</v>
      </c>
    </row>
    <row r="39" s="1" customFormat="1" ht="78" spans="1:9">
      <c r="A39" s="4">
        <v>38</v>
      </c>
      <c r="B39" s="4" t="s">
        <v>105</v>
      </c>
      <c r="C39" s="4">
        <v>8</v>
      </c>
      <c r="D39" s="4"/>
      <c r="E39" s="4" t="s">
        <v>106</v>
      </c>
      <c r="F39" s="4"/>
      <c r="G39" s="4"/>
      <c r="H39" s="4"/>
      <c r="I39" s="4" t="str">
        <f>_xlfn.DISPIMG("ID_0E9904200FD543BABC470316FEBA640B",1)</f>
        <v>=DISPIMG("ID_0E9904200FD543BABC470316FEBA640B",1)</v>
      </c>
    </row>
    <row r="40" s="1" customFormat="1" ht="82.5" spans="1:9">
      <c r="A40" s="4">
        <v>39</v>
      </c>
      <c r="B40" s="4" t="s">
        <v>107</v>
      </c>
      <c r="C40" s="4">
        <v>6</v>
      </c>
      <c r="D40" s="4"/>
      <c r="E40" s="4" t="s">
        <v>108</v>
      </c>
      <c r="F40" s="4"/>
      <c r="G40" s="4"/>
      <c r="H40" s="4"/>
      <c r="I40" s="4" t="str">
        <f>_xlfn.DISPIMG("ID_BF9B1F6C7A854787BCF6DCB5E5E7AC40",1)</f>
        <v>=DISPIMG("ID_BF9B1F6C7A854787BCF6DCB5E5E7AC40",1)</v>
      </c>
    </row>
    <row r="41" s="1" customFormat="1" ht="74.5" spans="1:9">
      <c r="A41" s="4">
        <v>40</v>
      </c>
      <c r="B41" s="4" t="s">
        <v>109</v>
      </c>
      <c r="C41" s="4">
        <v>1</v>
      </c>
      <c r="D41" s="4"/>
      <c r="E41" s="4" t="s">
        <v>110</v>
      </c>
      <c r="F41" s="4" t="s">
        <v>111</v>
      </c>
      <c r="G41" s="4"/>
      <c r="H41" s="4"/>
      <c r="I41" s="4" t="str">
        <f>_xlfn.DISPIMG("ID_1FCEA43623B44E2EB7D76870E029056A",1)</f>
        <v>=DISPIMG("ID_1FCEA43623B44E2EB7D76870E029056A",1)</v>
      </c>
    </row>
    <row r="42" s="1" customFormat="1" ht="289.7" spans="1:9">
      <c r="A42" s="4">
        <v>41</v>
      </c>
      <c r="B42" s="4" t="s">
        <v>112</v>
      </c>
      <c r="C42" s="4">
        <v>30</v>
      </c>
      <c r="D42" s="4" t="s">
        <v>9</v>
      </c>
      <c r="E42" s="4" t="s">
        <v>113</v>
      </c>
      <c r="F42" s="4" t="s">
        <v>114</v>
      </c>
      <c r="G42" s="4"/>
      <c r="H42" s="4"/>
      <c r="I42" s="4" t="str">
        <f>_xlfn.DISPIMG("ID_8F9C97A10F1448B8A101CEB9EAC76498",1)</f>
        <v>=DISPIMG("ID_8F9C97A10F1448B8A101CEB9EAC76498",1)</v>
      </c>
    </row>
    <row r="43" s="1" customFormat="1" ht="84" spans="1:9">
      <c r="A43" s="4">
        <v>42</v>
      </c>
      <c r="B43" s="4"/>
      <c r="C43" s="4">
        <v>100</v>
      </c>
      <c r="D43" s="4"/>
      <c r="E43" s="4" t="s">
        <v>115</v>
      </c>
      <c r="F43" s="4"/>
      <c r="G43" s="4"/>
      <c r="H43" s="4"/>
      <c r="I43" s="4" t="str">
        <f>_xlfn.DISPIMG("ID_123AC52CD220486CA5DCEC670FF022A7",1)</f>
        <v>=DISPIMG("ID_123AC52CD220486CA5DCEC670FF022A7",1)</v>
      </c>
    </row>
    <row r="44" s="1" customFormat="1" ht="79.5" spans="1:9">
      <c r="A44" s="4">
        <v>43</v>
      </c>
      <c r="B44" s="4" t="s">
        <v>116</v>
      </c>
      <c r="C44" s="4">
        <v>5</v>
      </c>
      <c r="D44" s="4" t="s">
        <v>9</v>
      </c>
      <c r="E44" s="4" t="s">
        <v>117</v>
      </c>
      <c r="F44" s="4" t="s">
        <v>87</v>
      </c>
      <c r="G44" s="4"/>
      <c r="H44" s="4"/>
      <c r="I44" s="4" t="str">
        <f>_xlfn.DISPIMG("ID_C5B8AC8D24144333BD9B02405918626C",1)</f>
        <v>=DISPIMG("ID_C5B8AC8D24144333BD9B02405918626C",1)</v>
      </c>
    </row>
    <row r="45" s="1" customFormat="1" ht="212.7" spans="1:9">
      <c r="A45" s="4">
        <v>44</v>
      </c>
      <c r="B45" s="4" t="s">
        <v>118</v>
      </c>
      <c r="C45" s="4">
        <v>2</v>
      </c>
      <c r="D45" s="4" t="s">
        <v>9</v>
      </c>
      <c r="E45" s="4" t="s">
        <v>119</v>
      </c>
      <c r="F45" s="4" t="s">
        <v>15</v>
      </c>
      <c r="G45" s="4"/>
      <c r="H45" s="4"/>
      <c r="I45" s="4" t="str">
        <f>_xlfn.DISPIMG("ID_D01AC9DA357F463E9646B1170D410BA5",1)</f>
        <v>=DISPIMG("ID_D01AC9DA357F463E9646B1170D410BA5",1)</v>
      </c>
    </row>
    <row r="46" s="1" customFormat="1" ht="147" spans="1:9">
      <c r="A46" s="4">
        <v>45</v>
      </c>
      <c r="B46" s="4" t="s">
        <v>120</v>
      </c>
      <c r="C46" s="4">
        <v>40</v>
      </c>
      <c r="D46" s="4" t="s">
        <v>13</v>
      </c>
      <c r="E46" s="4" t="s">
        <v>121</v>
      </c>
      <c r="F46" s="4"/>
      <c r="G46" s="4"/>
      <c r="H46" s="4"/>
      <c r="I46" s="4" t="str">
        <f>_xlfn.DISPIMG("ID_A5092ADCE9D64088BA0C7B26A528CF89",1)</f>
        <v>=DISPIMG("ID_A5092ADCE9D64088BA0C7B26A528CF89",1)</v>
      </c>
    </row>
    <row r="47" s="1" customFormat="1" ht="168" spans="1:9">
      <c r="A47" s="4">
        <v>46</v>
      </c>
      <c r="B47" s="4" t="s">
        <v>122</v>
      </c>
      <c r="C47" s="4">
        <v>10</v>
      </c>
      <c r="D47" s="4" t="s">
        <v>13</v>
      </c>
      <c r="E47" s="4" t="s">
        <v>123</v>
      </c>
      <c r="F47" s="4"/>
      <c r="G47" s="4"/>
      <c r="H47" s="4"/>
      <c r="I47" s="4" t="str">
        <f>_xlfn.DISPIMG("ID_CE4AA1FE5C154CC48CEC48E1A99EA567",1)</f>
        <v>=DISPIMG("ID_CE4AA1FE5C154CC48CEC48E1A99EA567",1)</v>
      </c>
    </row>
    <row r="48" s="1" customFormat="1" ht="168" spans="1:9">
      <c r="A48" s="4">
        <v>47</v>
      </c>
      <c r="B48" s="4" t="s">
        <v>124</v>
      </c>
      <c r="C48" s="4">
        <v>30</v>
      </c>
      <c r="D48" s="4" t="s">
        <v>13</v>
      </c>
      <c r="E48" s="4" t="s">
        <v>125</v>
      </c>
      <c r="F48" s="4"/>
      <c r="G48" s="4"/>
      <c r="H48" s="4"/>
      <c r="I48" s="4" t="str">
        <f>_xlfn.DISPIMG("ID_E308D65115074EF2A1F52B4723B1BDA4",1)</f>
        <v>=DISPIMG("ID_E308D65115074EF2A1F52B4723B1BDA4",1)</v>
      </c>
    </row>
    <row r="49" s="1" customFormat="1" ht="189" spans="1:9">
      <c r="A49" s="4">
        <v>48</v>
      </c>
      <c r="B49" s="4" t="s">
        <v>126</v>
      </c>
      <c r="C49" s="4">
        <v>30</v>
      </c>
      <c r="D49" s="4" t="s">
        <v>13</v>
      </c>
      <c r="E49" s="4" t="s">
        <v>127</v>
      </c>
      <c r="F49" s="4"/>
      <c r="G49" s="4"/>
      <c r="H49" s="4"/>
      <c r="I49" s="4" t="str">
        <f>_xlfn.DISPIMG("ID_FC9FF59903E84DB5903953FCF355ED28",1)</f>
        <v>=DISPIMG("ID_FC9FF59903E84DB5903953FCF355ED28",1)</v>
      </c>
    </row>
    <row r="50" s="1" customFormat="1" ht="126" spans="1:9">
      <c r="A50" s="4">
        <v>49</v>
      </c>
      <c r="B50" s="4" t="s">
        <v>128</v>
      </c>
      <c r="C50" s="4">
        <v>30</v>
      </c>
      <c r="D50" s="4" t="s">
        <v>13</v>
      </c>
      <c r="E50" s="4" t="s">
        <v>129</v>
      </c>
      <c r="F50" s="4"/>
      <c r="G50" s="4"/>
      <c r="H50" s="4"/>
      <c r="I50" s="4" t="str">
        <f>_xlfn.DISPIMG("ID_1F0234D79F05496D85572246E5A183F2",1)</f>
        <v>=DISPIMG("ID_1F0234D79F05496D85572246E5A183F2",1)</v>
      </c>
    </row>
    <row r="51" s="1" customFormat="1" ht="157.35" spans="1:9">
      <c r="A51" s="4">
        <v>50</v>
      </c>
      <c r="B51" s="4" t="s">
        <v>130</v>
      </c>
      <c r="C51" s="4">
        <v>10</v>
      </c>
      <c r="D51" s="4" t="s">
        <v>13</v>
      </c>
      <c r="E51" s="4" t="s">
        <v>131</v>
      </c>
      <c r="F51" s="4"/>
      <c r="G51" s="4"/>
      <c r="H51" s="4"/>
      <c r="I51" s="4" t="str">
        <f>_xlfn.DISPIMG("ID_DEA443194397444F8D71CBBA3B2A05EC",1)</f>
        <v>=DISPIMG("ID_DEA443194397444F8D71CBBA3B2A05EC",1)</v>
      </c>
    </row>
    <row r="52" s="1" customFormat="1" ht="147" spans="1:9">
      <c r="A52" s="4">
        <v>51</v>
      </c>
      <c r="B52" s="4" t="s">
        <v>132</v>
      </c>
      <c r="C52" s="4">
        <v>100</v>
      </c>
      <c r="D52" s="4" t="s">
        <v>41</v>
      </c>
      <c r="E52" s="4" t="s">
        <v>133</v>
      </c>
      <c r="F52" s="4"/>
      <c r="G52" s="4"/>
      <c r="H52" s="4"/>
      <c r="I52" s="4" t="str">
        <f>_xlfn.DISPIMG("ID_09E3E25E84264F35B9546FCE58F8E304",1)</f>
        <v>=DISPIMG("ID_09E3E25E84264F35B9546FCE58F8E304",1)</v>
      </c>
    </row>
    <row r="53" s="1" customFormat="1" ht="126" spans="1:9">
      <c r="A53" s="4">
        <v>52</v>
      </c>
      <c r="B53" s="4" t="s">
        <v>134</v>
      </c>
      <c r="C53" s="4">
        <v>40</v>
      </c>
      <c r="D53" s="4" t="s">
        <v>93</v>
      </c>
      <c r="E53" s="4" t="s">
        <v>135</v>
      </c>
      <c r="F53" s="4"/>
      <c r="G53" s="4"/>
      <c r="H53" s="4"/>
      <c r="I53" s="4" t="str">
        <f>_xlfn.DISPIMG("ID_CD620598704146BFB4713A9348D74CEF",1)</f>
        <v>=DISPIMG("ID_CD620598704146BFB4713A9348D74CEF",1)</v>
      </c>
    </row>
    <row r="54" s="1" customFormat="1" ht="105" spans="1:9">
      <c r="A54" s="4">
        <v>53</v>
      </c>
      <c r="B54" s="4" t="s">
        <v>136</v>
      </c>
      <c r="C54" s="4">
        <v>3</v>
      </c>
      <c r="D54" s="4" t="s">
        <v>28</v>
      </c>
      <c r="E54" s="4" t="s">
        <v>137</v>
      </c>
      <c r="F54" s="4" t="s">
        <v>15</v>
      </c>
      <c r="G54" s="4"/>
      <c r="H54" s="4"/>
      <c r="I54" s="4" t="str">
        <f>_xlfn.DISPIMG("ID_67CB4764E5314B5F951865E136460849",1)</f>
        <v>=DISPIMG("ID_67CB4764E5314B5F951865E136460849",1)</v>
      </c>
    </row>
    <row r="55" s="1" customFormat="1" ht="126" spans="1:9">
      <c r="A55" s="4">
        <v>54</v>
      </c>
      <c r="B55" s="4" t="s">
        <v>138</v>
      </c>
      <c r="C55" s="4">
        <v>300</v>
      </c>
      <c r="D55" s="4" t="s">
        <v>139</v>
      </c>
      <c r="E55" s="4" t="s">
        <v>140</v>
      </c>
      <c r="F55" s="4"/>
      <c r="G55" s="4"/>
      <c r="H55" s="4"/>
      <c r="I55" s="4" t="str">
        <f>_xlfn.DISPIMG("ID_97F9BBFBEED249B3B63055C62EF87868",1)</f>
        <v>=DISPIMG("ID_97F9BBFBEED249B3B63055C62EF87868",1)</v>
      </c>
    </row>
    <row r="56" s="1" customFormat="1" ht="69.5" spans="1:9">
      <c r="A56" s="4">
        <v>55</v>
      </c>
      <c r="B56" s="4" t="s">
        <v>141</v>
      </c>
      <c r="C56" s="4">
        <v>30</v>
      </c>
      <c r="D56" s="4" t="s">
        <v>17</v>
      </c>
      <c r="E56" s="4" t="s">
        <v>142</v>
      </c>
      <c r="F56" s="4"/>
      <c r="G56" s="4" t="s">
        <v>143</v>
      </c>
      <c r="H56" s="4"/>
      <c r="I56" s="4" t="str">
        <f>_xlfn.DISPIMG("ID_BA6E069A9E264D43BCCC32258DED20B3",1)</f>
        <v>=DISPIMG("ID_BA6E069A9E264D43BCCC32258DED20B3",1)</v>
      </c>
    </row>
    <row r="57" s="1" customFormat="1" ht="72" spans="1:9">
      <c r="A57" s="4">
        <v>56</v>
      </c>
      <c r="B57" s="4" t="s">
        <v>144</v>
      </c>
      <c r="C57" s="4">
        <v>200</v>
      </c>
      <c r="D57" s="4" t="s">
        <v>25</v>
      </c>
      <c r="E57" s="4" t="s">
        <v>145</v>
      </c>
      <c r="F57" s="4" t="s">
        <v>146</v>
      </c>
      <c r="G57" s="4"/>
      <c r="H57" s="4"/>
      <c r="I57" s="4" t="str">
        <f>_xlfn.DISPIMG("ID_24F3805D4CAC4792A47CB95690D18850",1)</f>
        <v>=DISPIMG("ID_24F3805D4CAC4792A47CB95690D18850",1)</v>
      </c>
    </row>
    <row r="58" s="1" customFormat="1" ht="55.5" spans="1:9">
      <c r="A58" s="4">
        <v>57</v>
      </c>
      <c r="B58" s="4" t="s">
        <v>144</v>
      </c>
      <c r="C58" s="4">
        <v>30</v>
      </c>
      <c r="D58" s="4" t="s">
        <v>25</v>
      </c>
      <c r="E58" s="4" t="s">
        <v>147</v>
      </c>
      <c r="F58" s="4" t="s">
        <v>146</v>
      </c>
      <c r="G58" s="4"/>
      <c r="H58" s="4"/>
      <c r="I58" s="4" t="str">
        <f>_xlfn.DISPIMG("ID_ED3FF106856646BBB1BEBB34B093AE89",1)</f>
        <v>=DISPIMG("ID_ED3FF106856646BBB1BEBB34B093AE89",1)</v>
      </c>
    </row>
    <row r="59" s="1" customFormat="1" ht="72" spans="1:9">
      <c r="A59" s="4">
        <v>58</v>
      </c>
      <c r="B59" s="4" t="s">
        <v>144</v>
      </c>
      <c r="C59" s="4">
        <v>50</v>
      </c>
      <c r="D59" s="4" t="s">
        <v>25</v>
      </c>
      <c r="E59" s="4" t="s">
        <v>148</v>
      </c>
      <c r="F59" s="4" t="s">
        <v>146</v>
      </c>
      <c r="G59" s="4"/>
      <c r="H59" s="4"/>
      <c r="I59" s="4" t="str">
        <f>_xlfn.DISPIMG("ID_E19533A7C8754C7ABDE7FA2C81D037B4",1)</f>
        <v>=DISPIMG("ID_E19533A7C8754C7ABDE7FA2C81D037B4",1)</v>
      </c>
    </row>
    <row r="60" s="1" customFormat="1" ht="72" spans="1:9">
      <c r="A60" s="4">
        <v>59</v>
      </c>
      <c r="B60" s="4" t="s">
        <v>144</v>
      </c>
      <c r="C60" s="4">
        <v>20</v>
      </c>
      <c r="D60" s="4" t="s">
        <v>25</v>
      </c>
      <c r="E60" s="4" t="s">
        <v>149</v>
      </c>
      <c r="F60" s="4" t="s">
        <v>146</v>
      </c>
      <c r="G60" s="4"/>
      <c r="H60" s="4"/>
      <c r="I60" s="4" t="str">
        <f>_xlfn.DISPIMG("ID_FAD1D95D03CD453E8E6A06D35A70EC2F",1)</f>
        <v>=DISPIMG("ID_FAD1D95D03CD453E8E6A06D35A70EC2F",1)</v>
      </c>
    </row>
    <row r="61" s="1" customFormat="1" ht="224.95" spans="1:9">
      <c r="A61" s="4">
        <v>60</v>
      </c>
      <c r="B61" s="4" t="s">
        <v>150</v>
      </c>
      <c r="C61" s="4">
        <v>1</v>
      </c>
      <c r="D61" s="4" t="s">
        <v>151</v>
      </c>
      <c r="E61" s="4" t="s">
        <v>152</v>
      </c>
      <c r="F61" s="4" t="s">
        <v>153</v>
      </c>
      <c r="G61" s="4"/>
      <c r="H61" s="4"/>
      <c r="I61" s="4" t="str">
        <f>_xlfn.DISPIMG("ID_FF12482EDAB2412C8D66A80C2AA01CC1",1)</f>
        <v>=DISPIMG("ID_FF12482EDAB2412C8D66A80C2AA01CC1",1)</v>
      </c>
    </row>
    <row r="62" s="1" customFormat="1" ht="158.35" spans="1:9">
      <c r="A62" s="4">
        <v>61</v>
      </c>
      <c r="B62" s="4" t="s">
        <v>154</v>
      </c>
      <c r="C62" s="4">
        <v>2</v>
      </c>
      <c r="D62" s="4" t="s">
        <v>9</v>
      </c>
      <c r="E62" s="4" t="s">
        <v>155</v>
      </c>
      <c r="F62" s="4" t="s">
        <v>156</v>
      </c>
      <c r="G62" s="4"/>
      <c r="H62" s="4"/>
      <c r="I62" s="4" t="str">
        <f>_xlfn.DISPIMG("ID_EA46823F210D483EAAC3A7912D14EFBF",1)</f>
        <v>=DISPIMG("ID_EA46823F210D483EAAC3A7912D14EFBF",1)</v>
      </c>
    </row>
    <row r="63" s="1" customFormat="1" ht="155.7" spans="1:9">
      <c r="A63" s="4">
        <v>62</v>
      </c>
      <c r="B63" s="4" t="s">
        <v>157</v>
      </c>
      <c r="C63" s="4">
        <v>1</v>
      </c>
      <c r="D63" s="4" t="s">
        <v>13</v>
      </c>
      <c r="E63" s="4" t="s">
        <v>158</v>
      </c>
      <c r="F63" s="4"/>
      <c r="G63" s="4"/>
      <c r="H63" s="4"/>
      <c r="I63" s="4" t="str">
        <f>_xlfn.DISPIMG("ID_275496532383460A92FDD59C4059B3A5",1)</f>
        <v>=DISPIMG("ID_275496532383460A92FDD59C4059B3A5",1)</v>
      </c>
    </row>
    <row r="64" s="1" customFormat="1" ht="180.85" spans="1:9">
      <c r="A64" s="4">
        <v>63</v>
      </c>
      <c r="B64" s="4" t="s">
        <v>159</v>
      </c>
      <c r="C64" s="4">
        <v>4</v>
      </c>
      <c r="D64" s="4" t="s">
        <v>81</v>
      </c>
      <c r="E64" s="4" t="s">
        <v>160</v>
      </c>
      <c r="F64" s="4"/>
      <c r="G64" s="4"/>
      <c r="H64" s="4"/>
      <c r="I64" s="4" t="str">
        <f>_xlfn.DISPIMG("ID_19FC8A6893DA4711AC6166D136D703D2",1)</f>
        <v>=DISPIMG("ID_19FC8A6893DA4711AC6166D136D703D2",1)</v>
      </c>
    </row>
    <row r="65" s="1" customFormat="1" ht="74.5" spans="1:9">
      <c r="A65" s="4">
        <v>64</v>
      </c>
      <c r="B65" s="4" t="s">
        <v>161</v>
      </c>
      <c r="C65" s="4">
        <v>2</v>
      </c>
      <c r="D65" s="4" t="s">
        <v>81</v>
      </c>
      <c r="E65" s="4" t="s">
        <v>162</v>
      </c>
      <c r="F65" s="4"/>
      <c r="G65" s="4"/>
      <c r="H65" s="4"/>
      <c r="I65" s="4" t="str">
        <f>_xlfn.DISPIMG("ID_B5CEEEAA200B433DB71D97EB2F8AD0B3",1)</f>
        <v>=DISPIMG("ID_B5CEEEAA200B433DB71D97EB2F8AD0B3",1)</v>
      </c>
    </row>
    <row r="66" s="1" customFormat="1" ht="228.25" spans="1:9">
      <c r="A66" s="4">
        <v>65</v>
      </c>
      <c r="B66" s="4" t="s">
        <v>163</v>
      </c>
      <c r="C66" s="4">
        <v>5</v>
      </c>
      <c r="D66" s="4" t="s">
        <v>17</v>
      </c>
      <c r="E66" s="4" t="s">
        <v>164</v>
      </c>
      <c r="F66" s="4"/>
      <c r="G66" s="4"/>
      <c r="H66" s="4"/>
      <c r="I66" s="4" t="str">
        <f>_xlfn.DISPIMG("ID_96B0421D8D94460EAFD5CD9E31F3242E",1)</f>
        <v>=DISPIMG("ID_96B0421D8D94460EAFD5CD9E31F3242E",1)</v>
      </c>
    </row>
    <row r="67" s="1" customFormat="1" ht="126" spans="1:14">
      <c r="A67" s="4">
        <v>66</v>
      </c>
      <c r="B67" s="4" t="s">
        <v>165</v>
      </c>
      <c r="C67" s="4">
        <v>5</v>
      </c>
      <c r="D67" s="4" t="s">
        <v>9</v>
      </c>
      <c r="E67" s="4" t="s">
        <v>166</v>
      </c>
      <c r="F67" s="4"/>
      <c r="G67" s="4"/>
      <c r="H67" s="4"/>
      <c r="I67" s="4" t="str">
        <f>_xlfn.DISPIMG("ID_D6E64172B41543AB8239B1BD029A4896",1)</f>
        <v>=DISPIMG("ID_D6E64172B41543AB8239B1BD029A4896",1)</v>
      </c>
      <c r="N67" s="5"/>
    </row>
    <row r="68" s="1" customFormat="1" ht="214.15" spans="1:9">
      <c r="A68" s="4">
        <v>67</v>
      </c>
      <c r="B68" s="4" t="s">
        <v>167</v>
      </c>
      <c r="C68" s="4">
        <v>100</v>
      </c>
      <c r="D68" s="4" t="s">
        <v>9</v>
      </c>
      <c r="E68" s="4" t="s">
        <v>168</v>
      </c>
      <c r="F68" s="4"/>
      <c r="G68" s="4"/>
      <c r="H68" s="4"/>
      <c r="I68" s="4" t="str">
        <f>_xlfn.DISPIMG("ID_A585BB25DCC24C62BA5C9ED43C331280",1)</f>
        <v>=DISPIMG("ID_A585BB25DCC24C62BA5C9ED43C331280",1)</v>
      </c>
    </row>
    <row r="69" s="1" customFormat="1" ht="126" spans="1:9">
      <c r="A69" s="4">
        <v>68</v>
      </c>
      <c r="B69" s="4" t="s">
        <v>169</v>
      </c>
      <c r="C69" s="4">
        <v>2</v>
      </c>
      <c r="D69" s="4" t="s">
        <v>93</v>
      </c>
      <c r="E69" s="4" t="s">
        <v>170</v>
      </c>
      <c r="F69" s="4"/>
      <c r="G69" s="4"/>
      <c r="H69" s="4"/>
      <c r="I69" s="4" t="str">
        <f>_xlfn.DISPIMG("ID_50BA0308B1F3476285A60639E8BE51F7",1)</f>
        <v>=DISPIMG("ID_50BA0308B1F3476285A60639E8BE51F7",1)</v>
      </c>
    </row>
    <row r="70" s="1" customFormat="1" ht="161.65" spans="1:9">
      <c r="A70" s="4">
        <v>69</v>
      </c>
      <c r="B70" s="4" t="s">
        <v>171</v>
      </c>
      <c r="C70" s="4">
        <v>8</v>
      </c>
      <c r="D70" s="4" t="s">
        <v>172</v>
      </c>
      <c r="E70" s="4" t="s">
        <v>173</v>
      </c>
      <c r="F70" s="4"/>
      <c r="G70" s="4"/>
      <c r="H70" s="4"/>
      <c r="I70" s="4" t="str">
        <f>_xlfn.DISPIMG("ID_B07FA494DDD24EF2A199C57C6B5FC47D",1)</f>
        <v>=DISPIMG("ID_B07FA494DDD24EF2A199C57C6B5FC47D",1)</v>
      </c>
    </row>
    <row r="71" s="1" customFormat="1" ht="226.6" spans="1:9">
      <c r="A71" s="4">
        <v>70</v>
      </c>
      <c r="B71" s="4" t="s">
        <v>174</v>
      </c>
      <c r="C71" s="4">
        <v>4</v>
      </c>
      <c r="D71" s="4" t="s">
        <v>9</v>
      </c>
      <c r="E71" s="4" t="s">
        <v>175</v>
      </c>
      <c r="F71" s="4"/>
      <c r="G71" s="4"/>
      <c r="H71" s="4"/>
      <c r="I71" s="4" t="str">
        <f>_xlfn.DISPIMG("ID_DE7DC37AB5004073BE03559CD32221D8",1)</f>
        <v>=DISPIMG("ID_DE7DC37AB5004073BE03559CD32221D8",1)</v>
      </c>
    </row>
    <row r="72" s="1" customFormat="1" ht="82.5" spans="1:9">
      <c r="A72" s="4">
        <v>71</v>
      </c>
      <c r="B72" s="4" t="s">
        <v>176</v>
      </c>
      <c r="C72" s="4">
        <v>50</v>
      </c>
      <c r="D72" s="4" t="s">
        <v>9</v>
      </c>
      <c r="E72" s="4" t="s">
        <v>177</v>
      </c>
      <c r="F72" s="4"/>
      <c r="G72" s="4"/>
      <c r="H72" s="4"/>
      <c r="I72" s="4" t="str">
        <f>_xlfn.DISPIMG("ID_7AE04964B8E8429B8854F4E934AE7368",1)</f>
        <v>=DISPIMG("ID_7AE04964B8E8429B8854F4E934AE7368",1)</v>
      </c>
    </row>
    <row r="73" s="1" customFormat="1" ht="157.5" spans="1:9">
      <c r="A73" s="4">
        <v>72</v>
      </c>
      <c r="B73" s="4" t="s">
        <v>176</v>
      </c>
      <c r="C73" s="4">
        <v>50</v>
      </c>
      <c r="D73" s="4" t="s">
        <v>9</v>
      </c>
      <c r="E73" s="4" t="s">
        <v>178</v>
      </c>
      <c r="F73" s="3"/>
      <c r="G73" s="3"/>
      <c r="H73" s="3"/>
      <c r="I73" s="4" t="str">
        <f>_xlfn.DISPIMG("ID_979D7FE35FF94748A82AFA6FC16E6F70",1)</f>
        <v>=DISPIMG("ID_979D7FE35FF94748A82AFA6FC16E6F70",1)</v>
      </c>
    </row>
    <row r="74" s="1" customFormat="1" ht="80.5" spans="1:9">
      <c r="A74" s="4">
        <v>73</v>
      </c>
      <c r="B74" s="4" t="s">
        <v>176</v>
      </c>
      <c r="C74" s="4">
        <v>10</v>
      </c>
      <c r="D74" s="4" t="s">
        <v>9</v>
      </c>
      <c r="E74" s="4" t="s">
        <v>179</v>
      </c>
      <c r="F74" s="3"/>
      <c r="G74" s="3"/>
      <c r="H74" s="3"/>
      <c r="I74" s="4" t="str">
        <f>_xlfn.DISPIMG("ID_E816F336358F453AAF713F99CF4D3839",1)</f>
        <v>=DISPIMG("ID_E816F336358F453AAF713F99CF4D3839",1)</v>
      </c>
    </row>
    <row r="75" s="1" customFormat="1" ht="79.5" spans="1:9">
      <c r="A75" s="4">
        <v>74</v>
      </c>
      <c r="B75" s="4" t="s">
        <v>176</v>
      </c>
      <c r="C75" s="4">
        <v>10</v>
      </c>
      <c r="D75" s="4" t="s">
        <v>9</v>
      </c>
      <c r="E75" s="4" t="s">
        <v>180</v>
      </c>
      <c r="F75" s="4"/>
      <c r="G75" s="4"/>
      <c r="H75" s="4"/>
      <c r="I75" s="4" t="str">
        <f>_xlfn.DISPIMG("ID_D1C55F0C9CF6459A831D1D6223C36A9D",1)</f>
        <v>=DISPIMG("ID_D1C55F0C9CF6459A831D1D6223C36A9D",1)</v>
      </c>
    </row>
    <row r="76" s="1" customFormat="1" ht="193.05" spans="1:9">
      <c r="A76" s="4">
        <v>75</v>
      </c>
      <c r="B76" s="4" t="s">
        <v>176</v>
      </c>
      <c r="C76" s="4">
        <v>10</v>
      </c>
      <c r="D76" s="4" t="s">
        <v>9</v>
      </c>
      <c r="E76" s="4" t="s">
        <v>181</v>
      </c>
      <c r="F76" s="4"/>
      <c r="G76" s="4"/>
      <c r="H76" s="4"/>
      <c r="I76" s="4" t="str">
        <f>_xlfn.DISPIMG("ID_69086A2E04604B24ADE4CE76E30F7A6C",1)</f>
        <v>=DISPIMG("ID_69086A2E04604B24ADE4CE76E30F7A6C",1)</v>
      </c>
    </row>
    <row r="77" s="1" customFormat="1" ht="208.45" spans="1:9">
      <c r="A77" s="4">
        <v>76</v>
      </c>
      <c r="B77" s="4" t="s">
        <v>182</v>
      </c>
      <c r="C77" s="4">
        <v>1</v>
      </c>
      <c r="D77" s="4" t="s">
        <v>9</v>
      </c>
      <c r="E77" s="4" t="s">
        <v>183</v>
      </c>
      <c r="F77" s="4"/>
      <c r="G77" s="4"/>
      <c r="H77" s="4"/>
      <c r="I77" s="4" t="str">
        <f>_xlfn.DISPIMG("ID_827BE729E0DF42BCB9E96CC8A456604C",1)</f>
        <v>=DISPIMG("ID_827BE729E0DF42BCB9E96CC8A456604C",1)</v>
      </c>
    </row>
    <row r="78" s="1" customFormat="1" ht="194.25" spans="1:9">
      <c r="A78" s="4">
        <v>77</v>
      </c>
      <c r="B78" s="4" t="s">
        <v>182</v>
      </c>
      <c r="C78" s="4">
        <v>1</v>
      </c>
      <c r="D78" s="4" t="s">
        <v>9</v>
      </c>
      <c r="E78" s="4" t="s">
        <v>184</v>
      </c>
      <c r="F78" s="4"/>
      <c r="G78" s="4"/>
      <c r="H78" s="4"/>
      <c r="I78" s="4" t="str">
        <f>_xlfn.DISPIMG("ID_5FEA5666AB724D4E9DC87C53B5011C12",1)</f>
        <v>=DISPIMG("ID_5FEA5666AB724D4E9DC87C53B5011C12",1)</v>
      </c>
    </row>
    <row r="79" s="1" customFormat="1" ht="179.75" spans="1:9">
      <c r="A79" s="4">
        <v>78</v>
      </c>
      <c r="B79" s="4" t="s">
        <v>185</v>
      </c>
      <c r="C79" s="4">
        <v>1</v>
      </c>
      <c r="D79" s="4" t="s">
        <v>41</v>
      </c>
      <c r="E79" s="4" t="s">
        <v>186</v>
      </c>
      <c r="F79" s="4"/>
      <c r="G79" s="4"/>
      <c r="H79" s="4"/>
      <c r="I79" s="4" t="str">
        <f>_xlfn.DISPIMG("ID_417BBCFCADE241708C0E005E106E084E",1)</f>
        <v>=DISPIMG("ID_417BBCFCADE241708C0E005E106E084E",1)</v>
      </c>
    </row>
    <row r="80" s="1" customFormat="1" ht="126" spans="1:9">
      <c r="A80" s="4">
        <v>79</v>
      </c>
      <c r="B80" s="4" t="s">
        <v>187</v>
      </c>
      <c r="C80" s="4">
        <v>10</v>
      </c>
      <c r="D80" s="4" t="s">
        <v>9</v>
      </c>
      <c r="E80" s="4" t="s">
        <v>188</v>
      </c>
      <c r="F80" s="4"/>
      <c r="G80" s="4"/>
      <c r="H80" s="4"/>
      <c r="I80" s="4" t="str">
        <f>_xlfn.DISPIMG("ID_0CAC78A353DE4FA1B72C031D848601CF",1)</f>
        <v>=DISPIMG("ID_0CAC78A353DE4FA1B72C031D848601CF",1)</v>
      </c>
    </row>
    <row r="81" s="1" customFormat="1" ht="83.5" spans="1:9">
      <c r="A81" s="4">
        <v>80</v>
      </c>
      <c r="B81" s="4" t="s">
        <v>189</v>
      </c>
      <c r="C81" s="4">
        <v>20</v>
      </c>
      <c r="D81" s="4" t="s">
        <v>9</v>
      </c>
      <c r="E81" s="4" t="s">
        <v>190</v>
      </c>
      <c r="F81" s="4"/>
      <c r="G81" s="4"/>
      <c r="H81" s="4"/>
      <c r="I81" s="4" t="str">
        <f>_xlfn.DISPIMG("ID_30B53E71A9C947BAAE3DCE57FC0BB7E3",1)</f>
        <v>=DISPIMG("ID_30B53E71A9C947BAAE3DCE57FC0BB7E3",1)</v>
      </c>
    </row>
    <row r="82" s="1" customFormat="1" ht="357" spans="1:9">
      <c r="A82" s="4">
        <v>81</v>
      </c>
      <c r="B82" s="4" t="s">
        <v>191</v>
      </c>
      <c r="C82" s="4">
        <v>200</v>
      </c>
      <c r="D82" s="4" t="s">
        <v>139</v>
      </c>
      <c r="E82" s="4" t="s">
        <v>192</v>
      </c>
      <c r="F82" s="4"/>
      <c r="G82" s="4"/>
      <c r="H82" s="4"/>
      <c r="I82" s="4" t="str">
        <f>_xlfn.DISPIMG("ID_BE61F9ED17694D2CBC575B81B4F64520",1)</f>
        <v>=DISPIMG("ID_BE61F9ED17694D2CBC575B81B4F64520",1)</v>
      </c>
    </row>
    <row r="83" s="1" customFormat="1" ht="150" spans="1:9">
      <c r="A83" s="4">
        <v>82</v>
      </c>
      <c r="B83" s="4" t="s">
        <v>193</v>
      </c>
      <c r="C83" s="4">
        <v>20</v>
      </c>
      <c r="D83" s="4" t="s">
        <v>9</v>
      </c>
      <c r="E83" s="4" t="s">
        <v>194</v>
      </c>
      <c r="F83" s="4"/>
      <c r="G83" s="4"/>
      <c r="H83" s="4"/>
      <c r="I83" s="4" t="str">
        <f>_xlfn.DISPIMG("ID_5477C2D698EA43D0B7060E91B677495C",1)</f>
        <v>=DISPIMG("ID_5477C2D698EA43D0B7060E91B677495C",1)</v>
      </c>
    </row>
    <row r="84" s="1" customFormat="1" ht="154.75" spans="1:9">
      <c r="A84" s="4">
        <v>83</v>
      </c>
      <c r="B84" s="4" t="s">
        <v>195</v>
      </c>
      <c r="C84" s="4">
        <v>30</v>
      </c>
      <c r="D84" s="4" t="s">
        <v>9</v>
      </c>
      <c r="E84" s="4" t="s">
        <v>196</v>
      </c>
      <c r="F84" s="4"/>
      <c r="G84" s="4"/>
      <c r="H84" s="4"/>
      <c r="I84" s="4" t="str">
        <f>_xlfn.DISPIMG("ID_CD723CBCC3294ABF8215891C395DF135",1)</f>
        <v>=DISPIMG("ID_CD723CBCC3294ABF8215891C395DF135",1)</v>
      </c>
    </row>
    <row r="85" s="1" customFormat="1" ht="155.7" spans="1:9">
      <c r="A85" s="4">
        <v>84</v>
      </c>
      <c r="B85" s="4" t="s">
        <v>197</v>
      </c>
      <c r="C85" s="4">
        <v>10</v>
      </c>
      <c r="D85" s="4" t="s">
        <v>9</v>
      </c>
      <c r="E85" s="4" t="s">
        <v>198</v>
      </c>
      <c r="F85" s="4"/>
      <c r="G85" s="4"/>
      <c r="H85" s="4"/>
      <c r="I85" s="4" t="str">
        <f>_xlfn.DISPIMG("ID_634D75F2DB934E08955CD0C43062A342",1)</f>
        <v>=DISPIMG("ID_634D75F2DB934E08955CD0C43062A342",1)</v>
      </c>
    </row>
    <row r="86" s="1" customFormat="1" ht="169.05" spans="1:9">
      <c r="A86" s="4">
        <v>85</v>
      </c>
      <c r="B86" s="4" t="s">
        <v>199</v>
      </c>
      <c r="C86" s="4">
        <v>30</v>
      </c>
      <c r="D86" s="4" t="s">
        <v>9</v>
      </c>
      <c r="E86" s="4" t="s">
        <v>200</v>
      </c>
      <c r="F86" s="4"/>
      <c r="G86" s="4"/>
      <c r="H86" s="4"/>
      <c r="I86" s="4" t="str">
        <f>_xlfn.DISPIMG("ID_6DE95C6D66304A269592F833CD208E30",1)</f>
        <v>=DISPIMG("ID_6DE95C6D66304A269592F833CD208E30",1)</v>
      </c>
    </row>
    <row r="87" s="1" customFormat="1" ht="169.3" spans="1:9">
      <c r="A87" s="4">
        <v>86</v>
      </c>
      <c r="B87" s="4" t="s">
        <v>201</v>
      </c>
      <c r="C87" s="4">
        <v>30</v>
      </c>
      <c r="D87" s="4" t="s">
        <v>9</v>
      </c>
      <c r="E87" s="4" t="s">
        <v>202</v>
      </c>
      <c r="F87" s="4"/>
      <c r="G87" s="4"/>
      <c r="H87" s="4"/>
      <c r="I87" s="4" t="str">
        <f>_xlfn.DISPIMG("ID_0AA56AC3AC444050BF411D0654D30CBB",1)</f>
        <v>=DISPIMG("ID_0AA56AC3AC444050BF411D0654D30CBB",1)</v>
      </c>
    </row>
    <row r="88" s="1" customFormat="1" ht="65.5" spans="1:9">
      <c r="A88" s="4">
        <v>87</v>
      </c>
      <c r="B88" s="4" t="s">
        <v>203</v>
      </c>
      <c r="C88" s="4">
        <v>10</v>
      </c>
      <c r="D88" s="4" t="s">
        <v>17</v>
      </c>
      <c r="E88" s="4" t="s">
        <v>204</v>
      </c>
      <c r="F88" s="4"/>
      <c r="G88" s="4"/>
      <c r="H88" s="4"/>
      <c r="I88" s="4" t="str">
        <f>_xlfn.DISPIMG("ID_7B3CAD6C07C94A8EAE06F0033078555A",1)</f>
        <v>=DISPIMG("ID_7B3CAD6C07C94A8EAE06F0033078555A",1)</v>
      </c>
    </row>
    <row r="89" s="1" customFormat="1" ht="126" spans="1:9">
      <c r="A89" s="4">
        <v>88</v>
      </c>
      <c r="B89" s="4" t="s">
        <v>205</v>
      </c>
      <c r="C89" s="4">
        <v>10</v>
      </c>
      <c r="D89" s="4" t="s">
        <v>17</v>
      </c>
      <c r="E89" s="4" t="s">
        <v>206</v>
      </c>
      <c r="F89" s="4"/>
      <c r="G89" s="4"/>
      <c r="H89" s="4"/>
      <c r="I89" s="4" t="str">
        <f>_xlfn.DISPIMG("ID_312447B3BC99429A93BA1AC985D02AB3",1)</f>
        <v>=DISPIMG("ID_312447B3BC99429A93BA1AC985D02AB3",1)</v>
      </c>
    </row>
    <row r="90" s="1" customFormat="1" ht="147" spans="1:9">
      <c r="A90" s="4">
        <v>89</v>
      </c>
      <c r="B90" s="4" t="s">
        <v>207</v>
      </c>
      <c r="C90" s="4">
        <v>5</v>
      </c>
      <c r="D90" s="4" t="s">
        <v>13</v>
      </c>
      <c r="E90" s="4" t="s">
        <v>208</v>
      </c>
      <c r="F90" s="4"/>
      <c r="G90" s="4"/>
      <c r="H90" s="4"/>
      <c r="I90" s="4" t="str">
        <f>_xlfn.DISPIMG("ID_F7FAE9345DCE4973883F30092791AF42",1)</f>
        <v>=DISPIMG("ID_F7FAE9345DCE4973883F30092791AF42",1)</v>
      </c>
    </row>
    <row r="91" s="1" customFormat="1" ht="183.95" spans="1:9">
      <c r="A91" s="4">
        <v>90</v>
      </c>
      <c r="B91" s="4" t="s">
        <v>209</v>
      </c>
      <c r="C91" s="4">
        <v>100</v>
      </c>
      <c r="D91" s="4" t="s">
        <v>172</v>
      </c>
      <c r="E91" s="4" t="s">
        <v>210</v>
      </c>
      <c r="F91" s="4"/>
      <c r="G91" s="4"/>
      <c r="H91" s="4"/>
      <c r="I91" s="4" t="str">
        <f>_xlfn.DISPIMG("ID_EE15A81BB8EC4C64B45EC2691B8E0046",1)</f>
        <v>=DISPIMG("ID_EE15A81BB8EC4C64B45EC2691B8E0046",1)</v>
      </c>
    </row>
    <row r="92" s="1" customFormat="1" ht="126" spans="1:9">
      <c r="A92" s="4">
        <v>91</v>
      </c>
      <c r="B92" s="4" t="s">
        <v>211</v>
      </c>
      <c r="C92" s="4">
        <v>10</v>
      </c>
      <c r="D92" s="4" t="s">
        <v>17</v>
      </c>
      <c r="E92" s="4" t="s">
        <v>212</v>
      </c>
      <c r="F92" s="4"/>
      <c r="G92" s="4"/>
      <c r="H92" s="4"/>
      <c r="I92" s="4" t="str">
        <f>_xlfn.DISPIMG("ID_08B68DE037004977B92309B1738C3829",1)</f>
        <v>=DISPIMG("ID_08B68DE037004977B92309B1738C3829",1)</v>
      </c>
    </row>
    <row r="93" s="1" customFormat="1" ht="147" spans="1:9">
      <c r="A93" s="4">
        <v>92</v>
      </c>
      <c r="B93" s="4" t="s">
        <v>213</v>
      </c>
      <c r="C93" s="4">
        <v>8</v>
      </c>
      <c r="D93" s="4" t="s">
        <v>25</v>
      </c>
      <c r="E93" s="4" t="s">
        <v>214</v>
      </c>
      <c r="F93" s="4"/>
      <c r="G93" s="4"/>
      <c r="H93" s="4"/>
      <c r="I93" s="4" t="str">
        <f>_xlfn.DISPIMG("ID_28AD8A7BEEE84484B1FD45391580592E",1)</f>
        <v>=DISPIMG("ID_28AD8A7BEEE84484B1FD45391580592E",1)</v>
      </c>
    </row>
    <row r="94" s="1" customFormat="1" ht="155.7" spans="1:9">
      <c r="A94" s="4">
        <v>93</v>
      </c>
      <c r="B94" s="4" t="s">
        <v>215</v>
      </c>
      <c r="C94" s="4">
        <v>3</v>
      </c>
      <c r="D94" s="4" t="s">
        <v>25</v>
      </c>
      <c r="E94" s="4" t="s">
        <v>216</v>
      </c>
      <c r="F94" s="4"/>
      <c r="G94" s="4"/>
      <c r="H94" s="4"/>
      <c r="I94" s="4" t="str">
        <f>_xlfn.DISPIMG("ID_9066476B2C2E451999EB7E178300E7EF",1)</f>
        <v>=DISPIMG("ID_9066476B2C2E451999EB7E178300E7EF",1)</v>
      </c>
    </row>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晨光熹微</cp:lastModifiedBy>
  <dcterms:created xsi:type="dcterms:W3CDTF">2025-07-14T07:23:00Z</dcterms:created>
  <dcterms:modified xsi:type="dcterms:W3CDTF">2025-07-14T08:06:12Z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B96D142B60954FBEAACACBDA64EBF358_11</vt:lpwstr>
  </property>
  <property fmtid="{D5CDD505-2E9C-101B-9397-08002B2CF9AE}" pid="3" name="KSOProductBuildVer">
    <vt:lpwstr>2052-12.1.0.21915</vt:lpwstr>
  </property>
</Properties>
</file>