
<file path=[Content_Types].xml><?xml version="1.0" encoding="utf-8"?>
<Types xmlns="http://schemas.openxmlformats.org/package/2006/content-types">
  <Default Extension="xml" ContentType="application/xml"/>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customXml/itemProps2.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88" windowHeight="9180" firstSheet="1" activeTab="5"/>
  </bookViews>
  <sheets>
    <sheet name="竹编项目组物资" sheetId="2" r:id="rId1"/>
    <sheet name="中一班竹编项目" sheetId="3" r:id="rId2"/>
    <sheet name="中二班竹编项目" sheetId="4" r:id="rId3"/>
    <sheet name="大一班毕业典礼" sheetId="5" r:id="rId4"/>
    <sheet name="大二班毕业典礼" sheetId="6" r:id="rId5"/>
    <sheet name="保教毕业典礼" sheetId="7" r:id="rId6"/>
    <sheet name="保健毕业典礼" sheetId="8" r:id="rId7"/>
    <sheet name="其他" sheetId="10" r:id="rId8"/>
  </sheets>
  <definedNames>
    <definedName name="_xlnm.Print_Titles" localSheetId="0">竹编项目组物资!$3:$3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2" name="ID_67E90BF001D54B21A63DC1E446F5E50E" descr="19351749478747_.pic_hd"/>
        <xdr:cNvPicPr>
          <a:picLocks noChangeAspect="1"/>
        </xdr:cNvPicPr>
      </xdr:nvPicPr>
      <xdr:blipFill>
        <a:blip r:embed="rId1"/>
        <a:stretch>
          <a:fillRect/>
        </a:stretch>
      </xdr:blipFill>
      <xdr:spPr>
        <a:xfrm>
          <a:off x="1826895" y="38009195"/>
          <a:ext cx="7526020" cy="10051415"/>
        </a:xfrm>
        <a:prstGeom prst="rect">
          <a:avLst/>
        </a:prstGeom>
      </xdr:spPr>
    </xdr:pic>
  </etc:cellImage>
  <etc:cellImage>
    <xdr:pic>
      <xdr:nvPicPr>
        <xdr:cNvPr id="81" name="ID_26CF3D0321F64972A3B6B496316CD624"/>
        <xdr:cNvPicPr>
          <a:picLocks noChangeAspect="1"/>
        </xdr:cNvPicPr>
      </xdr:nvPicPr>
      <xdr:blipFill>
        <a:blip r:embed="rId2"/>
        <a:stretch>
          <a:fillRect/>
        </a:stretch>
      </xdr:blipFill>
      <xdr:spPr>
        <a:xfrm>
          <a:off x="1196975" y="33919795"/>
          <a:ext cx="4048125" cy="5867400"/>
        </a:xfrm>
        <a:prstGeom prst="rect">
          <a:avLst/>
        </a:prstGeom>
        <a:noFill/>
        <a:ln w="9525">
          <a:noFill/>
        </a:ln>
      </xdr:spPr>
    </xdr:pic>
  </etc:cellImage>
  <etc:cellImage>
    <xdr:pic>
      <xdr:nvPicPr>
        <xdr:cNvPr id="59" name="ID_32963F45256A459CA39C77C7CA92856E" descr="IMG_7381"/>
        <xdr:cNvPicPr>
          <a:picLocks noChangeAspect="1"/>
        </xdr:cNvPicPr>
      </xdr:nvPicPr>
      <xdr:blipFill>
        <a:blip r:embed="rId3"/>
        <a:stretch>
          <a:fillRect/>
        </a:stretch>
      </xdr:blipFill>
      <xdr:spPr>
        <a:xfrm>
          <a:off x="1392555" y="8185150"/>
          <a:ext cx="10028555" cy="10020300"/>
        </a:xfrm>
        <a:prstGeom prst="rect">
          <a:avLst/>
        </a:prstGeom>
      </xdr:spPr>
    </xdr:pic>
  </etc:cellImage>
  <etc:cellImage>
    <xdr:pic>
      <xdr:nvPicPr>
        <xdr:cNvPr id="58" name="ID_D86E08FC8FAE41D9BC527FB83148E1A8" descr="IMG_7379"/>
        <xdr:cNvPicPr>
          <a:picLocks noChangeAspect="1"/>
        </xdr:cNvPicPr>
      </xdr:nvPicPr>
      <xdr:blipFill>
        <a:blip r:embed="rId4"/>
        <a:stretch>
          <a:fillRect/>
        </a:stretch>
      </xdr:blipFill>
      <xdr:spPr>
        <a:xfrm>
          <a:off x="1191895" y="6961505"/>
          <a:ext cx="6071870" cy="10015220"/>
        </a:xfrm>
        <a:prstGeom prst="rect">
          <a:avLst/>
        </a:prstGeom>
      </xdr:spPr>
    </xdr:pic>
  </etc:cellImage>
  <etc:cellImage>
    <xdr:pic>
      <xdr:nvPicPr>
        <xdr:cNvPr id="57" name="ID_61A6DFC281E9456C811209C1204E27BE" descr="IMG_7378"/>
        <xdr:cNvPicPr>
          <a:picLocks noChangeAspect="1"/>
        </xdr:cNvPicPr>
      </xdr:nvPicPr>
      <xdr:blipFill>
        <a:blip r:embed="rId5"/>
        <a:stretch>
          <a:fillRect/>
        </a:stretch>
      </xdr:blipFill>
      <xdr:spPr>
        <a:xfrm>
          <a:off x="1414145" y="5664200"/>
          <a:ext cx="6071870" cy="10019665"/>
        </a:xfrm>
        <a:prstGeom prst="rect">
          <a:avLst/>
        </a:prstGeom>
      </xdr:spPr>
    </xdr:pic>
  </etc:cellImage>
  <etc:cellImage>
    <xdr:pic>
      <xdr:nvPicPr>
        <xdr:cNvPr id="56" name="ID_415A72E163F84C14B5877D06109E9D35" descr="IMG_7377"/>
        <xdr:cNvPicPr>
          <a:picLocks noChangeAspect="1"/>
        </xdr:cNvPicPr>
      </xdr:nvPicPr>
      <xdr:blipFill>
        <a:blip r:embed="rId6"/>
        <a:stretch>
          <a:fillRect/>
        </a:stretch>
      </xdr:blipFill>
      <xdr:spPr>
        <a:xfrm>
          <a:off x="1265555" y="4407535"/>
          <a:ext cx="6071870" cy="10024745"/>
        </a:xfrm>
        <a:prstGeom prst="rect">
          <a:avLst/>
        </a:prstGeom>
      </xdr:spPr>
    </xdr:pic>
  </etc:cellImage>
  <etc:cellImage>
    <xdr:pic>
      <xdr:nvPicPr>
        <xdr:cNvPr id="80" name="ID_99A66831DF3946BEB6F06015476038F7" descr="IMG_7402"/>
        <xdr:cNvPicPr>
          <a:picLocks noChangeAspect="1"/>
        </xdr:cNvPicPr>
      </xdr:nvPicPr>
      <xdr:blipFill>
        <a:blip r:embed="rId7"/>
        <a:stretch>
          <a:fillRect/>
        </a:stretch>
      </xdr:blipFill>
      <xdr:spPr>
        <a:xfrm>
          <a:off x="1191260" y="31722060"/>
          <a:ext cx="6071870" cy="10020300"/>
        </a:xfrm>
        <a:prstGeom prst="rect">
          <a:avLst/>
        </a:prstGeom>
      </xdr:spPr>
    </xdr:pic>
  </etc:cellImage>
  <etc:cellImage>
    <xdr:pic>
      <xdr:nvPicPr>
        <xdr:cNvPr id="11" name="ID_BCF2EC8BB3E543DAB26904B888AC5309" descr="IMG_7376"/>
        <xdr:cNvPicPr>
          <a:picLocks noChangeAspect="1"/>
        </xdr:cNvPicPr>
      </xdr:nvPicPr>
      <xdr:blipFill>
        <a:blip r:embed="rId8"/>
        <a:stretch>
          <a:fillRect/>
        </a:stretch>
      </xdr:blipFill>
      <xdr:spPr>
        <a:xfrm>
          <a:off x="1318260" y="3305810"/>
          <a:ext cx="6070600" cy="10022205"/>
        </a:xfrm>
        <a:prstGeom prst="rect">
          <a:avLst/>
        </a:prstGeom>
      </xdr:spPr>
    </xdr:pic>
  </etc:cellImage>
  <etc:cellImage>
    <xdr:pic>
      <xdr:nvPicPr>
        <xdr:cNvPr id="75" name="ID_899694963323403DAA7FEAAB105FE0ED" descr="IMG_7397(20250608-232243)"/>
        <xdr:cNvPicPr>
          <a:picLocks noChangeAspect="1"/>
        </xdr:cNvPicPr>
      </xdr:nvPicPr>
      <xdr:blipFill>
        <a:blip r:embed="rId9"/>
        <a:stretch>
          <a:fillRect/>
        </a:stretch>
      </xdr:blipFill>
      <xdr:spPr>
        <a:xfrm>
          <a:off x="1372235" y="26955115"/>
          <a:ext cx="10029825" cy="9817735"/>
        </a:xfrm>
        <a:prstGeom prst="rect">
          <a:avLst/>
        </a:prstGeom>
      </xdr:spPr>
    </xdr:pic>
  </etc:cellImage>
  <etc:cellImage>
    <xdr:pic>
      <xdr:nvPicPr>
        <xdr:cNvPr id="64" name="ID_65C84215CB4C4D66A587CFAAD009CF15" descr="IMG_7386(20250608-225614)"/>
        <xdr:cNvPicPr>
          <a:picLocks noChangeAspect="1"/>
        </xdr:cNvPicPr>
      </xdr:nvPicPr>
      <xdr:blipFill>
        <a:blip r:embed="rId10"/>
        <a:stretch>
          <a:fillRect/>
        </a:stretch>
      </xdr:blipFill>
      <xdr:spPr>
        <a:xfrm>
          <a:off x="1276350" y="13983970"/>
          <a:ext cx="10027920" cy="9872980"/>
        </a:xfrm>
        <a:prstGeom prst="rect">
          <a:avLst/>
        </a:prstGeom>
      </xdr:spPr>
    </xdr:pic>
  </etc:cellImage>
  <etc:cellImage>
    <xdr:pic>
      <xdr:nvPicPr>
        <xdr:cNvPr id="9" name="ID_6529948E3321460DB1C8FF3E9A488E04" descr="IMG_7375"/>
        <xdr:cNvPicPr>
          <a:picLocks noChangeAspect="1"/>
        </xdr:cNvPicPr>
      </xdr:nvPicPr>
      <xdr:blipFill>
        <a:blip r:embed="rId11"/>
        <a:stretch>
          <a:fillRect/>
        </a:stretch>
      </xdr:blipFill>
      <xdr:spPr>
        <a:xfrm>
          <a:off x="1390650" y="2207260"/>
          <a:ext cx="5684520" cy="5692140"/>
        </a:xfrm>
        <a:prstGeom prst="rect">
          <a:avLst/>
        </a:prstGeom>
      </xdr:spPr>
    </xdr:pic>
  </etc:cellImage>
  <etc:cellImage>
    <xdr:pic>
      <xdr:nvPicPr>
        <xdr:cNvPr id="66" name="ID_B1F312574F514B7DA84E31BDB8D284EA" descr="IMG_7388"/>
        <xdr:cNvPicPr>
          <a:picLocks noChangeAspect="1"/>
        </xdr:cNvPicPr>
      </xdr:nvPicPr>
      <xdr:blipFill>
        <a:blip r:embed="rId12"/>
        <a:stretch>
          <a:fillRect/>
        </a:stretch>
      </xdr:blipFill>
      <xdr:spPr>
        <a:xfrm>
          <a:off x="1508125" y="16250285"/>
          <a:ext cx="6071870" cy="10016490"/>
        </a:xfrm>
        <a:prstGeom prst="rect">
          <a:avLst/>
        </a:prstGeom>
      </xdr:spPr>
    </xdr:pic>
  </etc:cellImage>
  <etc:cellImage>
    <xdr:pic>
      <xdr:nvPicPr>
        <xdr:cNvPr id="67" name="ID_DF97CC03EBE843F4AD54AA175EB447C0" descr="IMG_7389"/>
        <xdr:cNvPicPr>
          <a:picLocks noChangeAspect="1"/>
        </xdr:cNvPicPr>
      </xdr:nvPicPr>
      <xdr:blipFill>
        <a:blip r:embed="rId13"/>
        <a:stretch>
          <a:fillRect/>
        </a:stretch>
      </xdr:blipFill>
      <xdr:spPr>
        <a:xfrm>
          <a:off x="1583055" y="17675225"/>
          <a:ext cx="6071870" cy="10015855"/>
        </a:xfrm>
        <a:prstGeom prst="rect">
          <a:avLst/>
        </a:prstGeom>
      </xdr:spPr>
    </xdr:pic>
  </etc:cellImage>
  <etc:cellImage>
    <xdr:pic>
      <xdr:nvPicPr>
        <xdr:cNvPr id="68" name="ID_82FB2940AFD448C89C0A4CA001B8479D" descr="IMG_7390"/>
        <xdr:cNvPicPr>
          <a:picLocks noChangeAspect="1"/>
        </xdr:cNvPicPr>
      </xdr:nvPicPr>
      <xdr:blipFill>
        <a:blip r:embed="rId14"/>
        <a:stretch>
          <a:fillRect/>
        </a:stretch>
      </xdr:blipFill>
      <xdr:spPr>
        <a:xfrm>
          <a:off x="1530350" y="18581370"/>
          <a:ext cx="6073140" cy="10016490"/>
        </a:xfrm>
        <a:prstGeom prst="rect">
          <a:avLst/>
        </a:prstGeom>
      </xdr:spPr>
    </xdr:pic>
  </etc:cellImage>
  <etc:cellImage>
    <xdr:pic>
      <xdr:nvPicPr>
        <xdr:cNvPr id="69" name="ID_5C261B357BCD4E51BA0B418A2ADEA867" descr="IMG_7391"/>
        <xdr:cNvPicPr>
          <a:picLocks noChangeAspect="1"/>
        </xdr:cNvPicPr>
      </xdr:nvPicPr>
      <xdr:blipFill>
        <a:blip r:embed="rId15"/>
        <a:stretch>
          <a:fillRect/>
        </a:stretch>
      </xdr:blipFill>
      <xdr:spPr>
        <a:xfrm>
          <a:off x="1445260" y="20048220"/>
          <a:ext cx="6071870" cy="10016490"/>
        </a:xfrm>
        <a:prstGeom prst="rect">
          <a:avLst/>
        </a:prstGeom>
      </xdr:spPr>
    </xdr:pic>
  </etc:cellImage>
  <etc:cellImage>
    <xdr:pic>
      <xdr:nvPicPr>
        <xdr:cNvPr id="70" name="ID_12D5D448509249D7A523C16DF53892B7" descr="IMG_7392"/>
        <xdr:cNvPicPr>
          <a:picLocks noChangeAspect="1"/>
        </xdr:cNvPicPr>
      </xdr:nvPicPr>
      <xdr:blipFill>
        <a:blip r:embed="rId16"/>
        <a:stretch>
          <a:fillRect/>
        </a:stretch>
      </xdr:blipFill>
      <xdr:spPr>
        <a:xfrm>
          <a:off x="1413510" y="21282025"/>
          <a:ext cx="6073775" cy="10015855"/>
        </a:xfrm>
        <a:prstGeom prst="rect">
          <a:avLst/>
        </a:prstGeom>
      </xdr:spPr>
    </xdr:pic>
  </etc:cellImage>
  <etc:cellImage>
    <xdr:pic>
      <xdr:nvPicPr>
        <xdr:cNvPr id="71" name="ID_2CF960B7F7FE492E97A92A221DB58276" descr="IMG_7393"/>
        <xdr:cNvPicPr>
          <a:picLocks noChangeAspect="1"/>
        </xdr:cNvPicPr>
      </xdr:nvPicPr>
      <xdr:blipFill>
        <a:blip r:embed="rId17"/>
        <a:stretch>
          <a:fillRect/>
        </a:stretch>
      </xdr:blipFill>
      <xdr:spPr>
        <a:xfrm>
          <a:off x="1529715" y="22378670"/>
          <a:ext cx="6070600" cy="10017125"/>
        </a:xfrm>
        <a:prstGeom prst="rect">
          <a:avLst/>
        </a:prstGeom>
      </xdr:spPr>
    </xdr:pic>
  </etc:cellImage>
  <etc:cellImage>
    <xdr:pic>
      <xdr:nvPicPr>
        <xdr:cNvPr id="72" name="ID_8FEECB4789574D85AFFBD419D852DA7A" descr="IMG_7394"/>
        <xdr:cNvPicPr>
          <a:picLocks noChangeAspect="1"/>
        </xdr:cNvPicPr>
      </xdr:nvPicPr>
      <xdr:blipFill>
        <a:blip r:embed="rId18"/>
        <a:stretch>
          <a:fillRect/>
        </a:stretch>
      </xdr:blipFill>
      <xdr:spPr>
        <a:xfrm>
          <a:off x="1412875" y="23401020"/>
          <a:ext cx="6071870" cy="10017125"/>
        </a:xfrm>
        <a:prstGeom prst="rect">
          <a:avLst/>
        </a:prstGeom>
      </xdr:spPr>
    </xdr:pic>
  </etc:cellImage>
  <etc:cellImage>
    <xdr:pic>
      <xdr:nvPicPr>
        <xdr:cNvPr id="73" name="ID_A225CE10402F4952950E98909AC09498" descr="IMG_7395"/>
        <xdr:cNvPicPr>
          <a:picLocks noChangeAspect="1"/>
        </xdr:cNvPicPr>
      </xdr:nvPicPr>
      <xdr:blipFill>
        <a:blip r:embed="rId19"/>
        <a:stretch>
          <a:fillRect/>
        </a:stretch>
      </xdr:blipFill>
      <xdr:spPr>
        <a:xfrm>
          <a:off x="1509395" y="24678005"/>
          <a:ext cx="6071870" cy="10020300"/>
        </a:xfrm>
        <a:prstGeom prst="rect">
          <a:avLst/>
        </a:prstGeom>
      </xdr:spPr>
    </xdr:pic>
  </etc:cellImage>
  <etc:cellImage>
    <xdr:pic>
      <xdr:nvPicPr>
        <xdr:cNvPr id="74" name="ID_8263280BA465456291F802F33139EC96" descr="IMG_7396"/>
        <xdr:cNvPicPr>
          <a:picLocks noChangeAspect="1"/>
        </xdr:cNvPicPr>
      </xdr:nvPicPr>
      <xdr:blipFill>
        <a:blip r:embed="rId20"/>
        <a:stretch>
          <a:fillRect/>
        </a:stretch>
      </xdr:blipFill>
      <xdr:spPr>
        <a:xfrm>
          <a:off x="1381760" y="25753060"/>
          <a:ext cx="6071870" cy="10020935"/>
        </a:xfrm>
        <a:prstGeom prst="rect">
          <a:avLst/>
        </a:prstGeom>
      </xdr:spPr>
    </xdr:pic>
  </etc:cellImage>
  <etc:cellImage>
    <xdr:pic>
      <xdr:nvPicPr>
        <xdr:cNvPr id="63" name="ID_5A47B66C737E4C4BB927C43541459045" descr="IMG_7385"/>
        <xdr:cNvPicPr>
          <a:picLocks noChangeAspect="1"/>
        </xdr:cNvPicPr>
      </xdr:nvPicPr>
      <xdr:blipFill>
        <a:blip r:embed="rId21"/>
        <a:stretch>
          <a:fillRect/>
        </a:stretch>
      </xdr:blipFill>
      <xdr:spPr>
        <a:xfrm>
          <a:off x="1360805" y="12719050"/>
          <a:ext cx="6071870" cy="10019665"/>
        </a:xfrm>
        <a:prstGeom prst="rect">
          <a:avLst/>
        </a:prstGeom>
      </xdr:spPr>
    </xdr:pic>
  </etc:cellImage>
  <etc:cellImage>
    <xdr:pic>
      <xdr:nvPicPr>
        <xdr:cNvPr id="65" name="ID_F7930B261A604AD2ADBE0400E871B334" descr="IMG_7387"/>
        <xdr:cNvPicPr>
          <a:picLocks noChangeAspect="1"/>
        </xdr:cNvPicPr>
      </xdr:nvPicPr>
      <xdr:blipFill>
        <a:blip r:embed="rId22"/>
        <a:stretch>
          <a:fillRect/>
        </a:stretch>
      </xdr:blipFill>
      <xdr:spPr>
        <a:xfrm>
          <a:off x="1297305" y="15122525"/>
          <a:ext cx="6071870" cy="10020300"/>
        </a:xfrm>
        <a:prstGeom prst="rect">
          <a:avLst/>
        </a:prstGeom>
      </xdr:spPr>
    </xdr:pic>
  </etc:cellImage>
  <etc:cellImage>
    <xdr:pic>
      <xdr:nvPicPr>
        <xdr:cNvPr id="13" name="ID_161D57CC5B624423B3FED10DA72B0997" descr="dec304a177c63823472b0f1db073584"/>
        <xdr:cNvPicPr>
          <a:picLocks noChangeAspect="1"/>
        </xdr:cNvPicPr>
      </xdr:nvPicPr>
      <xdr:blipFill>
        <a:blip r:embed="rId23"/>
        <a:stretch>
          <a:fillRect/>
        </a:stretch>
      </xdr:blipFill>
      <xdr:spPr>
        <a:xfrm>
          <a:off x="1504950" y="41252775"/>
          <a:ext cx="7620000" cy="7635875"/>
        </a:xfrm>
        <a:prstGeom prst="rect">
          <a:avLst/>
        </a:prstGeom>
      </xdr:spPr>
    </xdr:pic>
  </etc:cellImage>
  <etc:cellImage>
    <xdr:pic>
      <xdr:nvPicPr>
        <xdr:cNvPr id="5" name="ID_F71C4821082243DF921C2654A68CEF08"/>
        <xdr:cNvPicPr>
          <a:picLocks noChangeAspect="1"/>
        </xdr:cNvPicPr>
      </xdr:nvPicPr>
      <xdr:blipFill>
        <a:blip r:embed="rId24"/>
        <a:stretch>
          <a:fillRect/>
        </a:stretch>
      </xdr:blipFill>
      <xdr:spPr>
        <a:xfrm>
          <a:off x="1143000" y="15195550"/>
          <a:ext cx="11229975" cy="18630900"/>
        </a:xfrm>
        <a:prstGeom prst="rect">
          <a:avLst/>
        </a:prstGeom>
        <a:noFill/>
        <a:ln w="9525">
          <a:noFill/>
        </a:ln>
      </xdr:spPr>
    </xdr:pic>
  </etc:cellImage>
  <etc:cellImage>
    <xdr:pic>
      <xdr:nvPicPr>
        <xdr:cNvPr id="18" name="ID_14C2D7224BE144DEA352E5801F0E7424" descr="224a6d05718159822155bde6747d187"/>
        <xdr:cNvPicPr>
          <a:picLocks noChangeAspect="1"/>
        </xdr:cNvPicPr>
      </xdr:nvPicPr>
      <xdr:blipFill>
        <a:blip r:embed="rId25"/>
        <a:stretch>
          <a:fillRect/>
        </a:stretch>
      </xdr:blipFill>
      <xdr:spPr>
        <a:xfrm>
          <a:off x="1381125" y="33032700"/>
          <a:ext cx="4559300" cy="10058400"/>
        </a:xfrm>
        <a:prstGeom prst="rect">
          <a:avLst/>
        </a:prstGeom>
      </xdr:spPr>
    </xdr:pic>
  </etc:cellImage>
  <etc:cellImage>
    <xdr:pic>
      <xdr:nvPicPr>
        <xdr:cNvPr id="7" name="ID_31ED1B59ED5949C09EE00FF75C6B2212" descr="9445e4487dc1f59aed7d619fdf9d9aa"/>
        <xdr:cNvPicPr>
          <a:picLocks noChangeAspect="1"/>
        </xdr:cNvPicPr>
      </xdr:nvPicPr>
      <xdr:blipFill>
        <a:blip r:embed="rId26"/>
        <a:stretch>
          <a:fillRect/>
        </a:stretch>
      </xdr:blipFill>
      <xdr:spPr>
        <a:xfrm>
          <a:off x="1257300" y="30705425"/>
          <a:ext cx="6426835" cy="10061575"/>
        </a:xfrm>
        <a:prstGeom prst="rect">
          <a:avLst/>
        </a:prstGeom>
      </xdr:spPr>
    </xdr:pic>
  </etc:cellImage>
  <etc:cellImage>
    <xdr:pic>
      <xdr:nvPicPr>
        <xdr:cNvPr id="24" name="ID_7D6604EAA1E84F53A649E64BA42AFAD1" descr="b16354a393121318970f4e332b3bd1a"/>
        <xdr:cNvPicPr>
          <a:picLocks noChangeAspect="1"/>
        </xdr:cNvPicPr>
      </xdr:nvPicPr>
      <xdr:blipFill>
        <a:blip r:embed="rId27"/>
        <a:stretch>
          <a:fillRect/>
        </a:stretch>
      </xdr:blipFill>
      <xdr:spPr>
        <a:xfrm>
          <a:off x="1390650" y="29797375"/>
          <a:ext cx="7543800" cy="10064750"/>
        </a:xfrm>
        <a:prstGeom prst="rect">
          <a:avLst/>
        </a:prstGeom>
      </xdr:spPr>
    </xdr:pic>
  </etc:cellImage>
  <etc:cellImage>
    <xdr:pic>
      <xdr:nvPicPr>
        <xdr:cNvPr id="27" name="ID_AB2F7BFE43FE4B919853DCC7D31EEB36" descr="74396079c5f1195faab9b171f3124af"/>
        <xdr:cNvPicPr>
          <a:picLocks noChangeAspect="1"/>
        </xdr:cNvPicPr>
      </xdr:nvPicPr>
      <xdr:blipFill>
        <a:blip r:embed="rId28"/>
        <a:stretch>
          <a:fillRect/>
        </a:stretch>
      </xdr:blipFill>
      <xdr:spPr>
        <a:xfrm>
          <a:off x="1333500" y="2393950"/>
          <a:ext cx="4559300" cy="10061575"/>
        </a:xfrm>
        <a:prstGeom prst="rect">
          <a:avLst/>
        </a:prstGeom>
      </xdr:spPr>
    </xdr:pic>
  </etc:cellImage>
  <etc:cellImage>
    <xdr:pic>
      <xdr:nvPicPr>
        <xdr:cNvPr id="23" name="ID_C344132B1D504F90BB378C4450719682" descr="7a452091e415e5359b0bd2a8fe489aa"/>
        <xdr:cNvPicPr>
          <a:picLocks noChangeAspect="1"/>
        </xdr:cNvPicPr>
      </xdr:nvPicPr>
      <xdr:blipFill>
        <a:blip r:embed="rId29"/>
        <a:stretch>
          <a:fillRect/>
        </a:stretch>
      </xdr:blipFill>
      <xdr:spPr>
        <a:xfrm>
          <a:off x="1266825" y="9769475"/>
          <a:ext cx="4559300" cy="10058400"/>
        </a:xfrm>
        <a:prstGeom prst="rect">
          <a:avLst/>
        </a:prstGeom>
      </xdr:spPr>
    </xdr:pic>
  </etc:cellImage>
  <etc:cellImage>
    <xdr:pic>
      <xdr:nvPicPr>
        <xdr:cNvPr id="26" name="ID_C9BAD9E764494B9094E9C822B16A197B" descr="abbdc21bf1c4a89b71af20a2a94d19d"/>
        <xdr:cNvPicPr>
          <a:picLocks noChangeAspect="1"/>
        </xdr:cNvPicPr>
      </xdr:nvPicPr>
      <xdr:blipFill>
        <a:blip r:embed="rId30"/>
        <a:stretch>
          <a:fillRect/>
        </a:stretch>
      </xdr:blipFill>
      <xdr:spPr>
        <a:xfrm>
          <a:off x="1285875" y="13122275"/>
          <a:ext cx="4559300" cy="10067925"/>
        </a:xfrm>
        <a:prstGeom prst="rect">
          <a:avLst/>
        </a:prstGeom>
      </xdr:spPr>
    </xdr:pic>
  </etc:cellImage>
  <etc:cellImage>
    <xdr:pic>
      <xdr:nvPicPr>
        <xdr:cNvPr id="16" name="ID_D2FF18CB0E6E488F81FB6F21CF51425E" descr="b34a013950290c5b143f705ecd9b097"/>
        <xdr:cNvPicPr>
          <a:picLocks noChangeAspect="1"/>
        </xdr:cNvPicPr>
      </xdr:nvPicPr>
      <xdr:blipFill>
        <a:blip r:embed="rId31"/>
        <a:stretch>
          <a:fillRect/>
        </a:stretch>
      </xdr:blipFill>
      <xdr:spPr>
        <a:xfrm>
          <a:off x="1276350" y="25088850"/>
          <a:ext cx="6435090" cy="10077450"/>
        </a:xfrm>
        <a:prstGeom prst="rect">
          <a:avLst/>
        </a:prstGeom>
      </xdr:spPr>
    </xdr:pic>
  </etc:cellImage>
  <etc:cellImage>
    <xdr:pic>
      <xdr:nvPicPr>
        <xdr:cNvPr id="28" name="ID_BCE2AD6461714231A7BF431EB0AF1FB2"/>
        <xdr:cNvPicPr>
          <a:picLocks noChangeAspect="1"/>
        </xdr:cNvPicPr>
      </xdr:nvPicPr>
      <xdr:blipFill>
        <a:blip r:embed="rId32"/>
        <a:stretch>
          <a:fillRect/>
        </a:stretch>
      </xdr:blipFill>
      <xdr:spPr>
        <a:xfrm>
          <a:off x="1114425" y="24244300"/>
          <a:ext cx="11229975" cy="18630900"/>
        </a:xfrm>
        <a:prstGeom prst="rect">
          <a:avLst/>
        </a:prstGeom>
        <a:noFill/>
        <a:ln w="9525">
          <a:noFill/>
        </a:ln>
      </xdr:spPr>
    </xdr:pic>
  </etc:cellImage>
  <etc:cellImage>
    <xdr:pic>
      <xdr:nvPicPr>
        <xdr:cNvPr id="43" name="ID_E4CF12D0F6854835B2BE37919B22DC2E"/>
        <xdr:cNvPicPr>
          <a:picLocks noChangeAspect="1"/>
        </xdr:cNvPicPr>
      </xdr:nvPicPr>
      <xdr:blipFill>
        <a:blip r:embed="rId33"/>
        <a:stretch>
          <a:fillRect/>
        </a:stretch>
      </xdr:blipFill>
      <xdr:spPr>
        <a:xfrm>
          <a:off x="1114425" y="20853400"/>
          <a:ext cx="11229975" cy="18630900"/>
        </a:xfrm>
        <a:prstGeom prst="rect">
          <a:avLst/>
        </a:prstGeom>
        <a:noFill/>
        <a:ln w="9525">
          <a:noFill/>
        </a:ln>
      </xdr:spPr>
    </xdr:pic>
  </etc:cellImage>
  <etc:cellImage>
    <xdr:pic>
      <xdr:nvPicPr>
        <xdr:cNvPr id="91" name="ID_422E14FE4542471DB0399211013FC577"/>
        <xdr:cNvPicPr>
          <a:picLocks noChangeAspect="1"/>
        </xdr:cNvPicPr>
      </xdr:nvPicPr>
      <xdr:blipFill>
        <a:blip r:embed="rId34" r:link="rId35"/>
        <a:stretch>
          <a:fillRect/>
        </a:stretch>
      </xdr:blipFill>
      <xdr:spPr>
        <a:xfrm>
          <a:off x="1756410" y="791845"/>
          <a:ext cx="514350" cy="1123950"/>
        </a:xfrm>
        <a:prstGeom prst="rect">
          <a:avLst/>
        </a:prstGeom>
        <a:noFill/>
        <a:ln w="9525">
          <a:noFill/>
        </a:ln>
      </xdr:spPr>
    </xdr:pic>
  </etc:cellImage>
  <etc:cellImage>
    <xdr:pic>
      <xdr:nvPicPr>
        <xdr:cNvPr id="96" name="ID_82AC5F297B9A4AEDB245DA4034C38C3F"/>
        <xdr:cNvPicPr>
          <a:picLocks noChangeAspect="1"/>
        </xdr:cNvPicPr>
      </xdr:nvPicPr>
      <xdr:blipFill>
        <a:blip r:embed="rId36" r:link="rId35"/>
        <a:stretch>
          <a:fillRect/>
        </a:stretch>
      </xdr:blipFill>
      <xdr:spPr>
        <a:xfrm>
          <a:off x="1524000" y="6480175"/>
          <a:ext cx="838200" cy="1390650"/>
        </a:xfrm>
        <a:prstGeom prst="rect">
          <a:avLst/>
        </a:prstGeom>
        <a:noFill/>
        <a:ln w="9525">
          <a:noFill/>
        </a:ln>
      </xdr:spPr>
    </xdr:pic>
  </etc:cellImage>
  <etc:cellImage>
    <xdr:pic>
      <xdr:nvPicPr>
        <xdr:cNvPr id="97" name="ID_E92CEECA0ABE45F9A994E58A40B6DB37"/>
        <xdr:cNvPicPr>
          <a:picLocks noChangeAspect="1"/>
        </xdr:cNvPicPr>
      </xdr:nvPicPr>
      <xdr:blipFill>
        <a:blip r:embed="rId37" r:link="rId35"/>
        <a:stretch>
          <a:fillRect/>
        </a:stretch>
      </xdr:blipFill>
      <xdr:spPr>
        <a:xfrm>
          <a:off x="1576705" y="9867265"/>
          <a:ext cx="829310" cy="1381760"/>
        </a:xfrm>
        <a:prstGeom prst="rect">
          <a:avLst/>
        </a:prstGeom>
        <a:noFill/>
        <a:ln w="9525">
          <a:noFill/>
        </a:ln>
      </xdr:spPr>
    </xdr:pic>
  </etc:cellImage>
  <etc:cellImage>
    <xdr:pic>
      <xdr:nvPicPr>
        <xdr:cNvPr id="98" name="ID_B08348C59593475B850FE16342ABDDC4"/>
        <xdr:cNvPicPr>
          <a:picLocks noChangeAspect="1"/>
        </xdr:cNvPicPr>
      </xdr:nvPicPr>
      <xdr:blipFill>
        <a:blip r:embed="rId38" r:link="rId35"/>
        <a:stretch>
          <a:fillRect/>
        </a:stretch>
      </xdr:blipFill>
      <xdr:spPr>
        <a:xfrm>
          <a:off x="1778000" y="11465560"/>
          <a:ext cx="638810" cy="1381760"/>
        </a:xfrm>
        <a:prstGeom prst="rect">
          <a:avLst/>
        </a:prstGeom>
        <a:noFill/>
        <a:ln w="9525">
          <a:noFill/>
        </a:ln>
      </xdr:spPr>
    </xdr:pic>
  </etc:cellImage>
  <etc:cellImage>
    <xdr:pic>
      <xdr:nvPicPr>
        <xdr:cNvPr id="101" name="ID_DA95B75235E4435D9F00AE68CEA667BB"/>
        <xdr:cNvPicPr>
          <a:picLocks noChangeAspect="1"/>
        </xdr:cNvPicPr>
      </xdr:nvPicPr>
      <xdr:blipFill>
        <a:blip r:embed="rId39" r:link="rId35"/>
        <a:stretch>
          <a:fillRect/>
        </a:stretch>
      </xdr:blipFill>
      <xdr:spPr>
        <a:xfrm>
          <a:off x="1682750" y="9802495"/>
          <a:ext cx="838200" cy="1390650"/>
        </a:xfrm>
        <a:prstGeom prst="rect">
          <a:avLst/>
        </a:prstGeom>
        <a:noFill/>
        <a:ln w="9525">
          <a:noFill/>
        </a:ln>
      </xdr:spPr>
    </xdr:pic>
  </etc:cellImage>
  <etc:cellImage>
    <xdr:pic>
      <xdr:nvPicPr>
        <xdr:cNvPr id="102" name="ID_DCF4B81D77964E46833D383759F035ED"/>
        <xdr:cNvPicPr>
          <a:picLocks noChangeAspect="1"/>
        </xdr:cNvPicPr>
      </xdr:nvPicPr>
      <xdr:blipFill>
        <a:blip r:embed="rId40" r:link="rId35"/>
        <a:stretch>
          <a:fillRect/>
        </a:stretch>
      </xdr:blipFill>
      <xdr:spPr>
        <a:xfrm>
          <a:off x="1577340" y="11447145"/>
          <a:ext cx="876300" cy="1457960"/>
        </a:xfrm>
        <a:prstGeom prst="rect">
          <a:avLst/>
        </a:prstGeom>
        <a:noFill/>
        <a:ln w="9525">
          <a:noFill/>
        </a:ln>
      </xdr:spPr>
    </xdr:pic>
  </etc:cellImage>
  <etc:cellImage>
    <xdr:pic>
      <xdr:nvPicPr>
        <xdr:cNvPr id="130" name="ID_8621026726FD4A8CBAF38CCC70E03BF2"/>
        <xdr:cNvPicPr>
          <a:picLocks noChangeAspect="1"/>
        </xdr:cNvPicPr>
      </xdr:nvPicPr>
      <xdr:blipFill>
        <a:blip r:embed="rId41" r:link="rId35"/>
        <a:stretch>
          <a:fillRect/>
        </a:stretch>
      </xdr:blipFill>
      <xdr:spPr>
        <a:xfrm>
          <a:off x="1703070" y="6436995"/>
          <a:ext cx="829310" cy="1381760"/>
        </a:xfrm>
        <a:prstGeom prst="rect">
          <a:avLst/>
        </a:prstGeom>
        <a:noFill/>
        <a:ln w="9525">
          <a:noFill/>
        </a:ln>
      </xdr:spPr>
    </xdr:pic>
  </etc:cellImage>
</etc:cellImages>
</file>

<file path=xl/sharedStrings.xml><?xml version="1.0" encoding="utf-8"?>
<sst xmlns="http://schemas.openxmlformats.org/spreadsheetml/2006/main" count="531" uniqueCount="275">
  <si>
    <t>观山湖区第三十九幼儿园物资申购清单</t>
  </si>
  <si>
    <t>申购物资单位：中班竹编项目组（观山湖区第三十九幼儿园）6月</t>
  </si>
  <si>
    <t>序号</t>
  </si>
  <si>
    <t>名称</t>
  </si>
  <si>
    <t>图片</t>
  </si>
  <si>
    <t>规格</t>
  </si>
  <si>
    <t>单位</t>
  </si>
  <si>
    <t>单价</t>
  </si>
  <si>
    <t>数量</t>
  </si>
  <si>
    <t>总价</t>
  </si>
  <si>
    <t>备注</t>
  </si>
  <si>
    <t>耳环架</t>
  </si>
  <si>
    <t>高25
宽19
深10</t>
  </si>
  <si>
    <t>cm</t>
  </si>
  <si>
    <t>人像脖子</t>
  </si>
  <si>
    <t>高36
宽17
底座直径11</t>
  </si>
  <si>
    <t>耳钉座</t>
  </si>
  <si>
    <t>长19
宽15.5
高3.5</t>
  </si>
  <si>
    <t>实木尖三指</t>
  </si>
  <si>
    <t>长13
宽5
高6.5</t>
  </si>
  <si>
    <t>戒指盘</t>
  </si>
  <si>
    <t>长25
宽18
厚2.7</t>
  </si>
  <si>
    <t>厘米</t>
  </si>
  <si>
    <t>不规则圆环（手链）</t>
  </si>
  <si>
    <t>18*20</t>
  </si>
  <si>
    <t>mm</t>
  </si>
  <si>
    <t>不规则圆环（项链1）</t>
  </si>
  <si>
    <t>26*19</t>
  </si>
  <si>
    <t>不规则圆环（项链2）</t>
  </si>
  <si>
    <t>30*17</t>
  </si>
  <si>
    <t>不规则圆环（项链3）</t>
  </si>
  <si>
    <t>40*34</t>
  </si>
  <si>
    <t>礼品袋</t>
  </si>
  <si>
    <t>长17.5
宽8.5
高20</t>
  </si>
  <si>
    <t>相框</t>
  </si>
  <si>
    <t>方四寸
内径（10*10cm）</t>
  </si>
  <si>
    <t>首饰盒</t>
  </si>
  <si>
    <t>5*5*3</t>
  </si>
  <si>
    <t>冰箱贴（木框）</t>
  </si>
  <si>
    <t>7*7</t>
  </si>
  <si>
    <t>7.5*7.2</t>
  </si>
  <si>
    <t>7*6.7</t>
  </si>
  <si>
    <t>6*9</t>
  </si>
  <si>
    <t>冰箱贴（银饰）</t>
  </si>
  <si>
    <t>7*8</t>
  </si>
  <si>
    <t>4.5*8.5</t>
  </si>
  <si>
    <t>7.2*9</t>
  </si>
  <si>
    <t>冰箱贴（磁铁片）</t>
  </si>
  <si>
    <t>纱幔（草绿色）</t>
  </si>
  <si>
    <t>1.6*3</t>
  </si>
  <si>
    <t>m</t>
  </si>
  <si>
    <t>纱幔（浅军绿）</t>
  </si>
  <si>
    <t>纱幔（荧光绿）</t>
  </si>
  <si>
    <t>纱幔（白色）</t>
  </si>
  <si>
    <t>1.6*5</t>
  </si>
  <si>
    <t>木箱子</t>
  </si>
  <si>
    <t>二层
30*20*17</t>
  </si>
  <si>
    <t>三层
40*26*22</t>
  </si>
  <si>
    <t>立柱摆台</t>
  </si>
  <si>
    <t>五件套
高20、40、60、80、100</t>
  </si>
  <si>
    <t>幼儿园标签贴</t>
  </si>
  <si>
    <t>幼儿园LOGO／一版100个／50*50</t>
  </si>
  <si>
    <t>合计</t>
  </si>
  <si>
    <t>申购物资单位：中一班竹编项目组（观山湖区第三十九幼儿园）</t>
  </si>
  <si>
    <t>竹篾
（原色）</t>
  </si>
  <si>
    <t>宽5mm厚0.6毫米长1.6米100条</t>
  </si>
  <si>
    <t>套</t>
  </si>
  <si>
    <t>竹篾</t>
  </si>
  <si>
    <t>粉红色、浅蓝色、草青色、紫色各2捆</t>
  </si>
  <si>
    <t>502胶水</t>
  </si>
  <si>
    <t>10瓶装</t>
  </si>
  <si>
    <t>5瓶/套</t>
  </si>
  <si>
    <t>包边布</t>
  </si>
  <si>
    <t>本白2.5CM一盘45米</t>
  </si>
  <si>
    <t>盘</t>
  </si>
  <si>
    <t>流苏吊穗</t>
  </si>
  <si>
    <t>精品渐变混色20条</t>
  </si>
  <si>
    <t>20条/包</t>
  </si>
  <si>
    <t>自锁式小轧带</t>
  </si>
  <si>
    <t>3*100
宽2.5
100条</t>
  </si>
  <si>
    <t>包</t>
  </si>
  <si>
    <t>渐变竹篾</t>
  </si>
  <si>
    <t>红色2捆、草绿2捆、蓝色2捆、紫色2捆</t>
  </si>
  <si>
    <t>捆</t>
  </si>
  <si>
    <t>链条</t>
  </si>
  <si>
    <t>约2米链条</t>
  </si>
  <si>
    <t>条</t>
  </si>
  <si>
    <t>三角画架</t>
  </si>
  <si>
    <t>11X19三角</t>
  </si>
  <si>
    <t>个</t>
  </si>
  <si>
    <t>三角架</t>
  </si>
  <si>
    <t>9*16三角</t>
  </si>
  <si>
    <t>皱纹纸</t>
  </si>
  <si>
    <t>绿色系皱纹纸3色3张</t>
  </si>
  <si>
    <t>刺绣贴</t>
  </si>
  <si>
    <t>三款各1个</t>
  </si>
  <si>
    <t>珍珠装饰</t>
  </si>
  <si>
    <t>纯白2.0-6.0Mm5个尺寸各1包</t>
  </si>
  <si>
    <t>五子棋</t>
  </si>
  <si>
    <t>无期盘黑白圆盒+仿玉子361粒（黑181+白181）</t>
  </si>
  <si>
    <t>棋罐</t>
  </si>
  <si>
    <t>黑白棋罐1对</t>
  </si>
  <si>
    <t>挂饰</t>
  </si>
  <si>
    <t>外经20内经5</t>
  </si>
  <si>
    <t>外经25内经5</t>
  </si>
  <si>
    <t>木框</t>
  </si>
  <si>
    <t>扇形左右宽33Cm4个</t>
  </si>
  <si>
    <t>六边形20cm4个</t>
  </si>
  <si>
    <t>竹排</t>
  </si>
  <si>
    <t>1厘米宽黄篾编织竹排宽16cM长3m</t>
  </si>
  <si>
    <t>排</t>
  </si>
  <si>
    <t>书签壳</t>
  </si>
  <si>
    <t>锈红</t>
  </si>
  <si>
    <t>姜黄</t>
  </si>
  <si>
    <t>宋青</t>
  </si>
  <si>
    <t>抹茶</t>
  </si>
  <si>
    <t>苍青</t>
  </si>
  <si>
    <t>架子</t>
  </si>
  <si>
    <t>加粗升级款长155cm带轮子、塑网管径31.8mm</t>
  </si>
  <si>
    <t>绿纱</t>
  </si>
  <si>
    <t>芽绿长1米宽1.6米</t>
  </si>
  <si>
    <t>份</t>
  </si>
  <si>
    <t>申购物资单位：中二班（竹编组）</t>
  </si>
  <si>
    <t>淡雅双色渐变竹篾条</t>
  </si>
  <si>
    <t>蓝色+粉色</t>
  </si>
  <si>
    <t>草绿+蓝色</t>
  </si>
  <si>
    <t>渐变竹篾条</t>
  </si>
  <si>
    <t>绿色渐变竹篾</t>
  </si>
  <si>
    <t>双色渐变竹篾条（绿色+蓝色)</t>
  </si>
  <si>
    <t>紫色渐变竹篾</t>
  </si>
  <si>
    <t>玫红色渐变竹篾</t>
  </si>
  <si>
    <t>双色渐变竹篾条（蓝色+橙色)</t>
  </si>
  <si>
    <t>草绿色色渐变竹篾</t>
  </si>
  <si>
    <t>混色A宽0.5CM长长30CM厚0.5CM</t>
  </si>
  <si>
    <t>混色B宽0.5CM长长30CM厚0.5CM</t>
  </si>
  <si>
    <t>单色竹篾条</t>
  </si>
  <si>
    <t>10只装</t>
  </si>
  <si>
    <t>扎染布条</t>
  </si>
  <si>
    <t>碎花蓝</t>
  </si>
  <si>
    <t>卷</t>
  </si>
  <si>
    <t>装饰物</t>
  </si>
  <si>
    <t>新版六格装</t>
  </si>
  <si>
    <t>盒</t>
  </si>
  <si>
    <t>申购物资单位：大一班（毕业典礼）</t>
  </si>
  <si>
    <t>毕业典礼气球装饰学校幼儿园教室场景布置同学聚会套餐桌飘气球盒</t>
  </si>
  <si>
    <t>马卡龙我们毕业了（2025毕业快乐）</t>
  </si>
  <si>
    <t>毕业典礼布置KT板站立牌气球幼儿园小学教室布置拍照道具场景装饰</t>
  </si>
  <si>
    <t>毕业KT板迎宾路牌组合C</t>
  </si>
  <si>
    <t>毕业班级布置教室装饰场景kt板拍照框幼儿园大班小学活动氛围道具</t>
  </si>
  <si>
    <t>毕业布置拍照框12款</t>
  </si>
  <si>
    <t>毕业签到墙</t>
  </si>
  <si>
    <t>毕业立牌A款+蓝色diy人脸kt板</t>
  </si>
  <si>
    <t>申购物资单位：大二班（毕业典礼）</t>
  </si>
  <si>
    <t>荧光棒</t>
  </si>
  <si>
    <t>1000支荧光棒+2种配件</t>
  </si>
  <si>
    <t>泡泡机</t>
  </si>
  <si>
    <t>【3C安全认证</t>
  </si>
  <si>
    <t>「毕业季典礼手举牌小横幅装饰幼儿园大学毕业拍照道具手持条幅kt板」</t>
  </si>
  <si>
    <t>毕业豪华套装</t>
  </si>
  <si>
    <t>加厚拍手</t>
  </si>
  <si>
    <t>混色50个装</t>
  </si>
  <si>
    <t>七彩海绵泡沫棒演唱会定制LOGO闪光棒发光棒logo荧光棒</t>
  </si>
  <si>
    <t>毕业立牌C款+橘色diy人脸kt板+堆堆盒(送配件）七彩 50根</t>
  </si>
  <si>
    <t>大二班签到墙</t>
  </si>
  <si>
    <t>人字开笔卡片</t>
  </si>
  <si>
    <t>褶皱布</t>
  </si>
  <si>
    <t>天蓝色+白色满天星+牛油果绿色</t>
  </si>
  <si>
    <t>米</t>
  </si>
  <si>
    <t>纱幔</t>
  </si>
  <si>
    <t>芽绿纱幔</t>
  </si>
  <si>
    <t>申购物资单位：保教</t>
  </si>
  <si>
    <t>毕业典礼条幅</t>
  </si>
  <si>
    <t>幼儿园毕业挂布C(送全套安装工具)</t>
  </si>
  <si>
    <t>DIY T恤短袖</t>
  </si>
  <si>
    <t>[火爆款白色T]小孩L110cm</t>
  </si>
  <si>
    <t>件</t>
  </si>
  <si>
    <t>笔袋</t>
  </si>
  <si>
    <t>米色空白</t>
  </si>
  <si>
    <r>
      <rPr>
        <sz val="12"/>
        <color rgb="FF000000"/>
        <rFont val="仿宋_GB2312"/>
        <charset val="134"/>
      </rPr>
      <t>手提方形米色空白</t>
    </r>
    <r>
      <rPr>
        <sz val="12"/>
        <color rgb="FF000000"/>
        <rFont val="仿宋_GB2312"/>
        <charset val="134"/>
      </rPr>
      <t xml:space="preserve"> </t>
    </r>
  </si>
  <si>
    <t>帆布包</t>
  </si>
  <si>
    <t>小号竖款25*30米色</t>
  </si>
  <si>
    <t>花瓣灯</t>
  </si>
  <si>
    <t>白色牡丹花1号白光</t>
  </si>
  <si>
    <t>气球组合</t>
  </si>
  <si>
    <t>淡橘热气球-太阳花</t>
  </si>
  <si>
    <t>毕业典礼背景kt板</t>
  </si>
  <si>
    <t>毕业活动布置套餐28</t>
  </si>
  <si>
    <t>橙黄毕业圆环-C款</t>
  </si>
  <si>
    <t>气球立柱</t>
  </si>
  <si>
    <t>4.毕业主题气球立柱</t>
  </si>
  <si>
    <t>太阳花风车</t>
  </si>
  <si>
    <t>太阳花大号风车</t>
  </si>
  <si>
    <t>F清新芒果黄绿色花朵1套装</t>
  </si>
  <si>
    <t>太阳花立柱</t>
  </si>
  <si>
    <t>气球立柱01*高1.6m</t>
  </si>
  <si>
    <t>朱砂墨+笔</t>
  </si>
  <si>
    <t>朱砂墨30ML+笔2只+碟2个</t>
  </si>
  <si>
    <t>点砂笔</t>
  </si>
  <si>
    <r>
      <rPr>
        <sz val="12"/>
        <color rgb="FF000000"/>
        <rFont val="仿宋_GB2312"/>
        <charset val="134"/>
      </rPr>
      <t>【买2送1】红木平安扣笔</t>
    </r>
    <r>
      <rPr>
        <sz val="12"/>
        <color rgb="FF000000"/>
        <rFont val="仿宋_GB2312"/>
        <charset val="134"/>
      </rPr>
      <t xml:space="preserve"> </t>
    </r>
  </si>
  <si>
    <t>只</t>
  </si>
  <si>
    <t>弧形立柱组合</t>
  </si>
  <si>
    <t>弧形立柱组合【2.5米+1.5米】含底座</t>
  </si>
  <si>
    <t>白色单杆拱门</t>
  </si>
  <si>
    <t>白色单杆拱门一套</t>
  </si>
  <si>
    <t>嫩绿（半米价/拉直量）</t>
  </si>
  <si>
    <t>黄色（半米价/拉直量）</t>
  </si>
  <si>
    <t>杏色（半米价/拉直量）</t>
  </si>
  <si>
    <t>花边纱</t>
  </si>
  <si>
    <t>白色纯边 宽约28cm*长拉直量约3.75m</t>
  </si>
  <si>
    <t>白色珍珠波浪纱</t>
  </si>
  <si>
    <t>毕业证书</t>
  </si>
  <si>
    <t>证书外壳+博士帽内芯 16K</t>
  </si>
  <si>
    <t>泡泡机高浓缩泡沫液</t>
  </si>
  <si>
    <r>
      <rPr>
        <sz val="12"/>
        <color rgb="FF000000"/>
        <rFont val="仿宋_GB2312"/>
        <charset val="134"/>
      </rPr>
      <t>1000克一瓶白色泡沫原液</t>
    </r>
    <r>
      <rPr>
        <sz val="12"/>
        <color rgb="FF000000"/>
        <rFont val="仿宋_GB2312"/>
        <charset val="134"/>
      </rPr>
      <t xml:space="preserve"> </t>
    </r>
  </si>
  <si>
    <t>瓶</t>
  </si>
  <si>
    <t>白色气球</t>
  </si>
  <si>
    <r>
      <rPr>
        <sz val="12"/>
        <color rgb="FF000000"/>
        <rFont val="仿宋_GB2312"/>
        <charset val="134"/>
      </rPr>
      <t>10寸白色气球100个</t>
    </r>
    <r>
      <rPr>
        <sz val="12"/>
        <color rgb="FF000000"/>
        <rFont val="仿宋_GB2312"/>
        <charset val="134"/>
      </rPr>
      <t xml:space="preserve"> </t>
    </r>
  </si>
  <si>
    <t>柠檬黄气球</t>
  </si>
  <si>
    <t>柠檬黄100只(收藏送气筒+丝带+点胶)</t>
  </si>
  <si>
    <t>绿色气球</t>
  </si>
  <si>
    <r>
      <rPr>
        <sz val="12"/>
        <color rgb="FF000000"/>
        <rFont val="仿宋_GB2312"/>
        <charset val="134"/>
      </rPr>
      <t>橄榄绿 50个</t>
    </r>
    <r>
      <rPr>
        <sz val="12"/>
        <color rgb="FF000000"/>
        <rFont val="仿宋_GB2312"/>
        <charset val="134"/>
      </rPr>
      <t xml:space="preserve"> </t>
    </r>
  </si>
  <si>
    <t>白色半圆形画展挂架</t>
  </si>
  <si>
    <t>白色半圆形160高*80宽单扇【送一组万向轮】</t>
  </si>
  <si>
    <t>白色圆形画展挂架</t>
  </si>
  <si>
    <t>白色圆形直径120单扇【送一组万向轮+支架】</t>
  </si>
  <si>
    <t>雪梨纸</t>
  </si>
  <si>
    <t>鲜绿雪梨纸【18-20张/包】</t>
  </si>
  <si>
    <t>绿色雪梨纸【18-20张/包】</t>
  </si>
  <si>
    <t>珠光雪梨纸【奶油米】20张50*70cm</t>
  </si>
  <si>
    <t>渐变色雪梨纸</t>
  </si>
  <si>
    <t>黄绿渐变雪梨纸50*70cm38g加厚</t>
  </si>
  <si>
    <t>圆木片</t>
  </si>
  <si>
    <t>【厚1厘米】直径5-6厘米20片</t>
  </si>
  <si>
    <t>木棍条</t>
  </si>
  <si>
    <t>20cm 原木色)柳枝50根 /捆</t>
  </si>
  <si>
    <t>松果</t>
  </si>
  <si>
    <t>松果【50个装】(2-4cm)</t>
  </si>
  <si>
    <t>分装果子</t>
  </si>
  <si>
    <t>分装果子10种E款(共50个)</t>
  </si>
  <si>
    <t>迷你干花</t>
  </si>
  <si>
    <t>森系小花2、6、8、9、14、23、28、29</t>
  </si>
  <si>
    <t>枝</t>
  </si>
  <si>
    <t>美纹胶带</t>
  </si>
  <si>
    <r>
      <rPr>
        <sz val="12"/>
        <color rgb="FF000000"/>
        <rFont val="仿宋_GB2312"/>
        <charset val="134"/>
      </rPr>
      <t>1.5厘米宽*50米</t>
    </r>
    <r>
      <rPr>
        <sz val="12"/>
        <color rgb="FF000000"/>
        <rFont val="仿宋_GB2312"/>
        <charset val="134"/>
      </rPr>
      <t xml:space="preserve"> </t>
    </r>
  </si>
  <si>
    <t>观山湖区第三十九幼儿园（保健）大班毕业申购清单</t>
  </si>
  <si>
    <t>作用</t>
  </si>
  <si>
    <t>锡箔碗</t>
  </si>
  <si>
    <t>1711无盖125只</t>
  </si>
  <si>
    <t>烧烤架</t>
  </si>
  <si>
    <t>40*100</t>
  </si>
  <si>
    <t>刷子</t>
  </si>
  <si>
    <t>中号10个装</t>
  </si>
  <si>
    <t>竹签</t>
  </si>
  <si>
    <t>25CM*3.0MM</t>
  </si>
  <si>
    <t>钢碳</t>
  </si>
  <si>
    <t>50斤炭木+50个助燃块</t>
  </si>
  <si>
    <t>观山湖区第三十九幼儿园申购清单</t>
  </si>
  <si>
    <t>申购物资单位：（竹编组）</t>
  </si>
  <si>
    <t>宽5</t>
  </si>
  <si>
    <t>毫米</t>
  </si>
  <si>
    <t>竹篾
（蓝色）</t>
  </si>
  <si>
    <t>竹篾
（橙色）</t>
  </si>
  <si>
    <t>竹篾
（柠檬黄）</t>
  </si>
  <si>
    <t>竹篾
（玫红色）</t>
  </si>
  <si>
    <t>竹篾
（浅绿色）</t>
  </si>
  <si>
    <t>竹篾
（嫩绿色）</t>
  </si>
  <si>
    <t>竹篾
（浅紫色）</t>
  </si>
  <si>
    <t>蔑丝
（混色）</t>
  </si>
  <si>
    <t>20根／长90</t>
  </si>
  <si>
    <t>50根／长40</t>
  </si>
  <si>
    <t>麦杆条</t>
  </si>
  <si>
    <t>50条／长40</t>
  </si>
  <si>
    <t>小鱼竹篾</t>
  </si>
  <si>
    <t>可视对讲门禁考勤机防雨罩</t>
  </si>
  <si>
    <t>总计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</si>
</sst>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1"/>
      <color theme="1"/>
      <name val="微软雅黑"/>
      <charset val="134"/>
    </font>
    <font>
      <sz val="12"/>
      <color rgb="FFFF0000"/>
      <name val="仿宋_GB2312"/>
      <charset val="134"/>
    </font>
    <font>
      <sz val="12"/>
      <name val="仿宋_GB2312"/>
      <charset val="134"/>
    </font>
    <font>
      <b/>
      <sz val="22"/>
      <color indexed="8"/>
      <name val="宋体"/>
      <charset val="134"/>
    </font>
    <font>
      <b/>
      <sz val="22"/>
      <color indexed="10"/>
      <name val="宋体"/>
      <charset val="134"/>
    </font>
    <font>
      <sz val="11"/>
      <color indexed="8"/>
      <name val="宋体"/>
      <charset val="134"/>
    </font>
    <font>
      <sz val="12"/>
      <color rgb="FF000000"/>
      <name val="仿宋_GB2312"/>
      <charset val="134"/>
    </font>
    <font>
      <sz val="12"/>
      <color rgb="FF000000"/>
      <name val="宋体"/>
      <charset val="134"/>
    </font>
    <font>
      <sz val="11"/>
      <color rgb="FFFF0000"/>
      <name val="微软雅黑"/>
      <charset val="134"/>
    </font>
    <font>
      <u/>
      <sz val="11"/>
      <color rgb="FF800080"/>
      <name val="宋体"/>
      <charset val="134"/>
    </font>
    <font>
      <sz val="12"/>
      <color theme="1"/>
      <name val="仿宋_GB2312"/>
      <charset val="134"/>
    </font>
    <font>
      <sz val="12"/>
      <name val="宋体"/>
      <charset val="134"/>
    </font>
    <font>
      <sz val="12"/>
      <color indexed="8"/>
      <name val="仿宋_GB2312"/>
      <charset val="134"/>
    </font>
    <font>
      <sz val="12"/>
      <color indexed="10"/>
      <name val="仿宋_GB2312"/>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auto="1"/>
      </right>
      <top style="thin">
        <color rgb="FF000000"/>
      </top>
      <bottom style="thin">
        <color auto="1"/>
      </bottom>
      <diagonal/>
    </border>
    <border>
      <left style="thin">
        <color rgb="FF000000"/>
      </left>
      <right style="thin">
        <color auto="1"/>
      </right>
      <top style="thin">
        <color auto="1"/>
      </top>
      <bottom style="thin">
        <color auto="1"/>
      </bottom>
      <diagonal/>
    </border>
    <border>
      <left style="thin">
        <color rgb="FF000000"/>
      </left>
      <right style="thin">
        <color auto="1"/>
      </right>
      <top style="thin">
        <color auto="1"/>
      </top>
      <bottom/>
      <diagonal/>
    </border>
    <border>
      <left style="thin">
        <color rgb="FF000000"/>
      </left>
      <right style="thin">
        <color rgb="FF000000"/>
      </right>
      <top style="thin">
        <color auto="1"/>
      </top>
      <bottom style="thin">
        <color auto="1"/>
      </bottom>
      <diagonal/>
    </border>
    <border>
      <left style="thin">
        <color auto="1"/>
      </left>
      <right style="thin">
        <color indexed="8"/>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0" fillId="2" borderId="18"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19" applyNumberFormat="0" applyFill="0" applyAlignment="0" applyProtection="0">
      <alignment vertical="center"/>
    </xf>
    <xf numFmtId="0" fontId="20" fillId="0" borderId="19" applyNumberFormat="0" applyFill="0" applyAlignment="0" applyProtection="0">
      <alignment vertical="center"/>
    </xf>
    <xf numFmtId="0" fontId="21" fillId="0" borderId="20" applyNumberFormat="0" applyFill="0" applyAlignment="0" applyProtection="0">
      <alignment vertical="center"/>
    </xf>
    <xf numFmtId="0" fontId="21" fillId="0" borderId="0" applyNumberFormat="0" applyFill="0" applyBorder="0" applyAlignment="0" applyProtection="0">
      <alignment vertical="center"/>
    </xf>
    <xf numFmtId="0" fontId="22" fillId="3" borderId="21" applyNumberFormat="0" applyAlignment="0" applyProtection="0">
      <alignment vertical="center"/>
    </xf>
    <xf numFmtId="0" fontId="23" fillId="4" borderId="22" applyNumberFormat="0" applyAlignment="0" applyProtection="0">
      <alignment vertical="center"/>
    </xf>
    <xf numFmtId="0" fontId="24" fillId="4" borderId="21" applyNumberFormat="0" applyAlignment="0" applyProtection="0">
      <alignment vertical="center"/>
    </xf>
    <xf numFmtId="0" fontId="25" fillId="5" borderId="23" applyNumberFormat="0" applyAlignment="0" applyProtection="0">
      <alignment vertical="center"/>
    </xf>
    <xf numFmtId="0" fontId="26" fillId="0" borderId="24" applyNumberFormat="0" applyFill="0" applyAlignment="0" applyProtection="0">
      <alignment vertical="center"/>
    </xf>
    <xf numFmtId="0" fontId="27" fillId="0" borderId="25" applyNumberFormat="0" applyFill="0" applyAlignment="0" applyProtection="0">
      <alignment vertical="center"/>
    </xf>
    <xf numFmtId="0" fontId="28" fillId="6" borderId="0" applyNumberFormat="0" applyBorder="0" applyAlignment="0" applyProtection="0">
      <alignment vertical="center"/>
    </xf>
    <xf numFmtId="0" fontId="29" fillId="7" borderId="0" applyNumberFormat="0" applyBorder="0" applyAlignment="0" applyProtection="0">
      <alignment vertical="center"/>
    </xf>
    <xf numFmtId="0" fontId="30" fillId="8" borderId="0" applyNumberFormat="0" applyBorder="0" applyAlignment="0" applyProtection="0">
      <alignment vertical="center"/>
    </xf>
    <xf numFmtId="0" fontId="31" fillId="9" borderId="0" applyNumberFormat="0" applyBorder="0" applyAlignment="0" applyProtection="0">
      <alignment vertical="center"/>
    </xf>
    <xf numFmtId="0" fontId="32" fillId="10" borderId="0" applyNumberFormat="0" applyBorder="0" applyAlignment="0" applyProtection="0">
      <alignment vertical="center"/>
    </xf>
    <xf numFmtId="0" fontId="32"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2" fillId="14" borderId="0" applyNumberFormat="0" applyBorder="0" applyAlignment="0" applyProtection="0">
      <alignment vertical="center"/>
    </xf>
    <xf numFmtId="0" fontId="32" fillId="15" borderId="0" applyNumberFormat="0" applyBorder="0" applyAlignment="0" applyProtection="0">
      <alignment vertical="center"/>
    </xf>
    <xf numFmtId="0" fontId="31" fillId="16" borderId="0" applyNumberFormat="0" applyBorder="0" applyAlignment="0" applyProtection="0">
      <alignment vertical="center"/>
    </xf>
    <xf numFmtId="0" fontId="31" fillId="17" borderId="0" applyNumberFormat="0" applyBorder="0" applyAlignment="0" applyProtection="0">
      <alignment vertical="center"/>
    </xf>
    <xf numFmtId="0" fontId="32" fillId="18" borderId="0" applyNumberFormat="0" applyBorder="0" applyAlignment="0" applyProtection="0">
      <alignment vertical="center"/>
    </xf>
    <xf numFmtId="0" fontId="32" fillId="19" borderId="0" applyNumberFormat="0" applyBorder="0" applyAlignment="0" applyProtection="0">
      <alignment vertical="center"/>
    </xf>
    <xf numFmtId="0" fontId="31" fillId="20" borderId="0" applyNumberFormat="0" applyBorder="0" applyAlignment="0" applyProtection="0">
      <alignment vertical="center"/>
    </xf>
    <xf numFmtId="0" fontId="31" fillId="21" borderId="0" applyNumberFormat="0" applyBorder="0" applyAlignment="0" applyProtection="0">
      <alignment vertical="center"/>
    </xf>
    <xf numFmtId="0" fontId="32" fillId="22" borderId="0" applyNumberFormat="0" applyBorder="0" applyAlignment="0" applyProtection="0">
      <alignment vertical="center"/>
    </xf>
    <xf numFmtId="0" fontId="32" fillId="23" borderId="0" applyNumberFormat="0" applyBorder="0" applyAlignment="0" applyProtection="0">
      <alignment vertical="center"/>
    </xf>
    <xf numFmtId="0" fontId="31" fillId="24" borderId="0" applyNumberFormat="0" applyBorder="0" applyAlignment="0" applyProtection="0">
      <alignment vertical="center"/>
    </xf>
    <xf numFmtId="0" fontId="31" fillId="25" borderId="0" applyNumberFormat="0" applyBorder="0" applyAlignment="0" applyProtection="0">
      <alignment vertical="center"/>
    </xf>
    <xf numFmtId="0" fontId="32" fillId="26" borderId="0" applyNumberFormat="0" applyBorder="0" applyAlignment="0" applyProtection="0">
      <alignment vertical="center"/>
    </xf>
    <xf numFmtId="0" fontId="32" fillId="27" borderId="0" applyNumberFormat="0" applyBorder="0" applyAlignment="0" applyProtection="0">
      <alignment vertical="center"/>
    </xf>
    <xf numFmtId="0" fontId="31" fillId="28" borderId="0" applyNumberFormat="0" applyBorder="0" applyAlignment="0" applyProtection="0">
      <alignment vertical="center"/>
    </xf>
    <xf numFmtId="0" fontId="31" fillId="29" borderId="0" applyNumberFormat="0" applyBorder="0" applyAlignment="0" applyProtection="0">
      <alignment vertical="center"/>
    </xf>
    <xf numFmtId="0" fontId="32" fillId="30" borderId="0" applyNumberFormat="0" applyBorder="0" applyAlignment="0" applyProtection="0">
      <alignment vertical="center"/>
    </xf>
    <xf numFmtId="0" fontId="32" fillId="31" borderId="0" applyNumberFormat="0" applyBorder="0" applyAlignment="0" applyProtection="0">
      <alignment vertical="center"/>
    </xf>
    <xf numFmtId="0" fontId="31" fillId="32" borderId="0" applyNumberFormat="0" applyBorder="0" applyAlignment="0" applyProtection="0">
      <alignment vertical="center"/>
    </xf>
  </cellStyleXfs>
  <cellXfs count="72">
    <xf numFmtId="0" fontId="0" fillId="0" borderId="0" xfId="0">
      <alignment vertical="center"/>
    </xf>
    <xf numFmtId="0" fontId="1" fillId="0" borderId="0" xfId="0" applyFont="1" applyFill="1" applyAlignment="1">
      <alignment horizontal="center" vertical="center"/>
    </xf>
    <xf numFmtId="0" fontId="2" fillId="0" borderId="0" xfId="0" applyFont="1" applyFill="1" applyAlignment="1">
      <alignment horizontal="center" vertical="center"/>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5" fillId="0" borderId="2" xfId="0" applyFont="1" applyFill="1" applyBorder="1" applyAlignment="1">
      <alignment horizontal="left" vertical="center"/>
    </xf>
    <xf numFmtId="0" fontId="5" fillId="0" borderId="3" xfId="0" applyFont="1" applyFill="1" applyBorder="1" applyAlignment="1">
      <alignment horizontal="left" vertical="center"/>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2" fillId="0" borderId="4" xfId="0" applyFont="1" applyFill="1" applyBorder="1" applyAlignment="1">
      <alignment horizontal="center" vertical="center" wrapText="1"/>
    </xf>
    <xf numFmtId="0" fontId="2" fillId="0" borderId="4" xfId="0" applyFont="1" applyFill="1" applyBorder="1" applyAlignment="1">
      <alignment vertical="center" wrapText="1"/>
    </xf>
    <xf numFmtId="0" fontId="2" fillId="0" borderId="1" xfId="0" applyFont="1" applyFill="1" applyBorder="1" applyAlignment="1">
      <alignment horizontal="center" vertical="center" wrapText="1"/>
    </xf>
    <xf numFmtId="0" fontId="2" fillId="0" borderId="5" xfId="0" applyFont="1" applyFill="1" applyBorder="1" applyAlignment="1">
      <alignment horizontal="center" vertical="center" wrapText="1"/>
    </xf>
    <xf numFmtId="0" fontId="2" fillId="0" borderId="6" xfId="0" applyFont="1" applyFill="1" applyBorder="1" applyAlignment="1">
      <alignment horizontal="center" vertical="center" wrapText="1"/>
    </xf>
    <xf numFmtId="0" fontId="2" fillId="0" borderId="1" xfId="0" applyFont="1" applyBorder="1" applyAlignment="1">
      <alignment horizontal="center" vertical="center"/>
    </xf>
    <xf numFmtId="0" fontId="2" fillId="0" borderId="1" xfId="0" applyFont="1" applyBorder="1" applyAlignment="1">
      <alignment horizontal="center" vertical="center" wrapText="1"/>
    </xf>
    <xf numFmtId="0" fontId="2" fillId="0" borderId="2" xfId="0" applyFont="1" applyFill="1" applyBorder="1" applyAlignment="1">
      <alignment horizontal="center" vertical="center" wrapText="1"/>
    </xf>
    <xf numFmtId="0" fontId="2" fillId="0" borderId="3" xfId="0" applyFont="1" applyFill="1" applyBorder="1" applyAlignment="1">
      <alignment horizontal="center" vertical="center" wrapText="1"/>
    </xf>
    <xf numFmtId="0" fontId="2" fillId="0" borderId="7" xfId="0" applyFont="1" applyFill="1" applyBorder="1" applyAlignment="1">
      <alignment horizontal="center" vertical="center" wrapText="1"/>
    </xf>
    <xf numFmtId="0" fontId="2" fillId="0" borderId="1" xfId="0" applyFont="1" applyFill="1" applyBorder="1" applyAlignment="1">
      <alignment vertical="center" wrapText="1"/>
    </xf>
    <xf numFmtId="0" fontId="5" fillId="0" borderId="7" xfId="0" applyFont="1" applyFill="1" applyBorder="1" applyAlignment="1">
      <alignment horizontal="left" vertical="center"/>
    </xf>
    <xf numFmtId="0" fontId="2" fillId="0" borderId="1" xfId="0" applyFont="1" applyFill="1" applyBorder="1" applyAlignment="1">
      <alignment vertical="center"/>
    </xf>
    <xf numFmtId="0" fontId="6" fillId="0" borderId="8" xfId="0" applyFont="1" applyBorder="1" applyAlignment="1">
      <alignment horizontal="center" vertical="center"/>
    </xf>
    <xf numFmtId="0" fontId="7" fillId="0" borderId="8" xfId="0" applyFont="1" applyBorder="1" applyAlignment="1">
      <alignment horizontal="center" vertical="center" wrapText="1"/>
    </xf>
    <xf numFmtId="0" fontId="0" fillId="0" borderId="8" xfId="0" applyBorder="1">
      <alignment vertical="center"/>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0" fillId="0" borderId="10" xfId="0" applyBorder="1">
      <alignment vertical="center"/>
    </xf>
    <xf numFmtId="0" fontId="7" fillId="0" borderId="8" xfId="0" applyFont="1" applyBorder="1" applyAlignment="1">
      <alignment horizontal="center" vertical="center"/>
    </xf>
    <xf numFmtId="0" fontId="0" fillId="0" borderId="11" xfId="0" applyBorder="1">
      <alignment vertical="center"/>
    </xf>
    <xf numFmtId="0" fontId="6" fillId="0" borderId="10" xfId="0" applyFont="1" applyBorder="1" applyAlignment="1">
      <alignment horizontal="center" vertical="center" wrapText="1"/>
    </xf>
    <xf numFmtId="0" fontId="6" fillId="0" borderId="12" xfId="0" applyFont="1" applyBorder="1" applyAlignment="1">
      <alignment horizontal="center" vertical="center" wrapText="1"/>
    </xf>
    <xf numFmtId="0" fontId="2" fillId="0" borderId="2" xfId="0" applyFont="1" applyFill="1" applyBorder="1" applyAlignment="1">
      <alignment horizontal="center" vertical="center"/>
    </xf>
    <xf numFmtId="0" fontId="0" fillId="0" borderId="1" xfId="0" applyBorder="1">
      <alignment vertical="center"/>
    </xf>
    <xf numFmtId="0" fontId="8" fillId="0" borderId="1" xfId="0" applyFont="1" applyBorder="1" applyAlignment="1">
      <alignment horizontal="center" vertical="center" wrapText="1"/>
    </xf>
    <xf numFmtId="0" fontId="1" fillId="0" borderId="1" xfId="0" applyFont="1" applyFill="1" applyBorder="1" applyAlignment="1">
      <alignment horizontal="center" vertical="center"/>
    </xf>
    <xf numFmtId="0" fontId="9" fillId="0" borderId="8" xfId="0" applyFont="1" applyBorder="1" applyAlignment="1">
      <alignment horizontal="center" vertical="center" wrapText="1"/>
    </xf>
    <xf numFmtId="0" fontId="1" fillId="0" borderId="8" xfId="0" applyFont="1" applyBorder="1" applyAlignment="1">
      <alignment horizontal="center" vertical="center"/>
    </xf>
    <xf numFmtId="0" fontId="1" fillId="0" borderId="10" xfId="0" applyFont="1" applyBorder="1" applyAlignment="1">
      <alignment horizontal="center" vertical="center"/>
    </xf>
    <xf numFmtId="0" fontId="9" fillId="0" borderId="10" xfId="0" applyFont="1" applyBorder="1" applyAlignment="1">
      <alignment horizontal="center" vertical="center" wrapText="1"/>
    </xf>
    <xf numFmtId="0" fontId="6" fillId="0" borderId="10" xfId="0" applyFont="1" applyBorder="1" applyAlignment="1">
      <alignment horizontal="center" vertical="center"/>
    </xf>
    <xf numFmtId="0" fontId="6" fillId="0" borderId="1" xfId="0" applyFont="1" applyBorder="1" applyAlignment="1">
      <alignment horizontal="center" vertical="center" wrapText="1"/>
    </xf>
    <xf numFmtId="0" fontId="9" fillId="0" borderId="1" xfId="0" applyFont="1" applyBorder="1" applyAlignment="1">
      <alignment horizontal="center" vertical="center" wrapText="1"/>
    </xf>
    <xf numFmtId="0" fontId="6" fillId="0" borderId="1" xfId="0" applyFont="1" applyBorder="1" applyAlignment="1">
      <alignment horizontal="center" vertical="center"/>
    </xf>
    <xf numFmtId="0" fontId="0" fillId="0" borderId="13" xfId="0" applyBorder="1" applyAlignment="1">
      <alignment vertical="center" wrapText="1"/>
    </xf>
    <xf numFmtId="0" fontId="0" fillId="0" borderId="14" xfId="0" applyBorder="1" applyAlignment="1">
      <alignment vertical="center" wrapText="1"/>
    </xf>
    <xf numFmtId="0" fontId="0" fillId="0" borderId="15" xfId="0" applyBorder="1" applyAlignment="1">
      <alignment vertical="center" wrapText="1"/>
    </xf>
    <xf numFmtId="0" fontId="7" fillId="0" borderId="8" xfId="0" applyFont="1" applyBorder="1" applyAlignment="1">
      <alignment horizontal="left" vertical="center" wrapText="1"/>
    </xf>
    <xf numFmtId="0" fontId="10" fillId="0" borderId="16" xfId="0" applyFont="1" applyBorder="1" applyAlignment="1">
      <alignment horizontal="center" vertical="center"/>
    </xf>
    <xf numFmtId="0" fontId="2" fillId="0" borderId="8" xfId="0" applyFont="1" applyBorder="1" applyAlignment="1">
      <alignment horizontal="center" vertical="center" wrapText="1"/>
    </xf>
    <xf numFmtId="0" fontId="0" fillId="0" borderId="14" xfId="0" applyBorder="1">
      <alignment vertical="center"/>
    </xf>
    <xf numFmtId="0" fontId="2" fillId="0" borderId="0" xfId="0" applyFont="1" applyFill="1" applyAlignment="1">
      <alignment vertical="center"/>
    </xf>
    <xf numFmtId="0" fontId="11" fillId="0" borderId="0" xfId="0" applyFont="1" applyFill="1" applyAlignment="1">
      <alignment vertical="center"/>
    </xf>
    <xf numFmtId="0" fontId="11" fillId="0" borderId="0" xfId="0" applyFont="1" applyFill="1" applyAlignment="1">
      <alignment vertical="center" wrapText="1"/>
    </xf>
    <xf numFmtId="0" fontId="12" fillId="0" borderId="1" xfId="0" applyFont="1" applyFill="1" applyBorder="1" applyAlignment="1">
      <alignment horizontal="center" vertical="center" wrapText="1"/>
    </xf>
    <xf numFmtId="0" fontId="6" fillId="0" borderId="1" xfId="0" applyFont="1" applyFill="1" applyBorder="1" applyAlignment="1">
      <alignment horizontal="center" vertical="center"/>
    </xf>
    <xf numFmtId="0" fontId="6" fillId="0" borderId="4" xfId="0" applyFont="1" applyFill="1" applyBorder="1" applyAlignment="1">
      <alignment horizontal="center" vertical="center" wrapText="1"/>
    </xf>
    <xf numFmtId="0" fontId="2" fillId="0" borderId="0" xfId="0" applyFont="1" applyFill="1" applyAlignment="1">
      <alignment vertical="center" wrapText="1"/>
    </xf>
    <xf numFmtId="0" fontId="2" fillId="0" borderId="1" xfId="0" applyFont="1" applyFill="1" applyBorder="1" applyAlignment="1">
      <alignment vertical="center" wrapText="1"/>
    </xf>
    <xf numFmtId="0" fontId="12" fillId="0" borderId="17" xfId="0" applyFont="1" applyFill="1" applyBorder="1" applyAlignment="1">
      <alignment horizontal="center" vertical="center" wrapText="1"/>
    </xf>
    <xf numFmtId="0" fontId="5" fillId="0" borderId="3" xfId="0" applyFont="1" applyFill="1" applyBorder="1" applyAlignment="1">
      <alignment horizontal="left" vertical="center" wrapText="1"/>
    </xf>
    <xf numFmtId="0" fontId="1" fillId="0" borderId="0" xfId="0" applyFont="1" applyFill="1" applyAlignment="1">
      <alignment vertical="center"/>
    </xf>
    <xf numFmtId="0" fontId="12" fillId="0" borderId="6" xfId="0" applyFont="1" applyFill="1" applyBorder="1" applyAlignment="1">
      <alignment horizontal="center" vertical="center" wrapText="1"/>
    </xf>
    <xf numFmtId="0" fontId="2" fillId="0" borderId="6" xfId="0" applyFont="1" applyFill="1" applyBorder="1" applyAlignment="1">
      <alignment horizontal="center" vertical="center"/>
    </xf>
    <xf numFmtId="0" fontId="2" fillId="0" borderId="17" xfId="0" applyFont="1" applyFill="1" applyBorder="1" applyAlignment="1">
      <alignment horizontal="center" vertical="center"/>
    </xf>
    <xf numFmtId="0" fontId="11" fillId="0" borderId="0" xfId="0" applyFont="1" applyFill="1" applyAlignment="1">
      <alignment horizontal="center" vertical="center" wrapText="1"/>
    </xf>
    <xf numFmtId="0" fontId="5" fillId="0" borderId="3" xfId="0" applyFont="1" applyFill="1" applyBorder="1" applyAlignment="1">
      <alignment horizontal="center" vertical="center" wrapText="1"/>
    </xf>
    <xf numFmtId="0" fontId="13" fillId="0" borderId="1" xfId="0" applyFont="1" applyFill="1" applyBorder="1" applyAlignment="1">
      <alignment horizontal="center" vertical="center"/>
    </xf>
    <xf numFmtId="0" fontId="12" fillId="0" borderId="4" xfId="0" applyFont="1" applyFill="1" applyBorder="1" applyAlignment="1">
      <alignment horizontal="center" vertical="center" wrapText="1"/>
    </xf>
    <xf numFmtId="0" fontId="12" fillId="0" borderId="5" xfId="0" applyFont="1" applyFill="1" applyBorder="1" applyAlignment="1">
      <alignment horizontal="center" vertical="center" wrapText="1"/>
    </xf>
    <xf numFmtId="0" fontId="2" fillId="0" borderId="0" xfId="0" applyFont="1" applyFill="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4.jpe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NULL" TargetMode="External"/><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pn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9" Type="http://schemas.openxmlformats.org/officeDocument/2006/relationships/customXml" Target="../customXml/item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4" Type="http://www.wps.cn/officeDocument/2020/cellImage" Target="cellimages.xml"/><Relationship Id="rId13" Type="http://schemas.openxmlformats.org/officeDocument/2006/relationships/sharedStrings" Target="sharedStrings.xml"/><Relationship Id="rId12" Type="http://schemas.openxmlformats.org/officeDocument/2006/relationships/styles" Target="styles.xml"/><Relationship Id="rId11" Type="http://schemas.openxmlformats.org/officeDocument/2006/relationships/theme" Target="theme/theme1.xml"/><Relationship Id="rId10" Type="http://schemas.openxmlformats.org/officeDocument/2006/relationships/customXml" Target="../customXml/item2.xml"/><Relationship Id="rId1" Type="http://schemas.openxmlformats.org/officeDocument/2006/relationships/worksheet" Target="worksheets/sheet1.xml"/></Relationship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46"/>
  <sheetViews>
    <sheetView topLeftCell="A29" workbookViewId="0">
      <selection activeCell="I39" sqref="I39"/>
    </sheetView>
  </sheetViews>
  <sheetFormatPr defaultColWidth="8" defaultRowHeight="15.6"/>
  <cols>
    <col min="1" max="1" width="3.66666666666667" style="53" customWidth="1"/>
    <col min="2" max="2" width="8.11363636363636" style="66" customWidth="1"/>
    <col min="3" max="3" width="14" style="53" customWidth="1"/>
    <col min="4" max="4" width="7" style="53" customWidth="1"/>
    <col min="5" max="5" width="5.78030303030303" style="53" customWidth="1"/>
    <col min="6" max="6" width="5.5530303030303" style="53" customWidth="1"/>
    <col min="7" max="7" width="7" style="53" customWidth="1"/>
    <col min="8" max="8" width="11.2575757575758" style="53" customWidth="1"/>
    <col min="9" max="9" width="6.5530303030303" style="53" customWidth="1"/>
    <col min="10" max="16384" width="8" style="53"/>
  </cols>
  <sheetData>
    <row r="1" ht="32" customHeight="1" spans="1:9">
      <c r="A1" s="3" t="s">
        <v>0</v>
      </c>
      <c r="B1" s="4"/>
      <c r="C1" s="5"/>
      <c r="D1" s="5"/>
      <c r="E1" s="5"/>
      <c r="F1" s="5"/>
      <c r="G1" s="5"/>
      <c r="H1" s="5"/>
      <c r="I1" s="5"/>
    </row>
    <row r="2" ht="30" customHeight="1" spans="1:9">
      <c r="A2" s="6" t="s">
        <v>1</v>
      </c>
      <c r="B2" s="67"/>
      <c r="C2" s="7"/>
      <c r="D2" s="7"/>
      <c r="E2" s="7"/>
      <c r="F2" s="7"/>
      <c r="G2" s="7"/>
      <c r="H2" s="7"/>
      <c r="I2" s="21"/>
    </row>
    <row r="3" s="52" customFormat="1" ht="24" customHeight="1" spans="1:9">
      <c r="A3" s="8" t="s">
        <v>2</v>
      </c>
      <c r="B3" s="9" t="s">
        <v>3</v>
      </c>
      <c r="C3" s="8" t="s">
        <v>4</v>
      </c>
      <c r="D3" s="8" t="s">
        <v>5</v>
      </c>
      <c r="E3" s="9" t="s">
        <v>6</v>
      </c>
      <c r="F3" s="9" t="s">
        <v>7</v>
      </c>
      <c r="G3" s="9" t="s">
        <v>8</v>
      </c>
      <c r="H3" s="9" t="s">
        <v>9</v>
      </c>
      <c r="I3" s="8" t="s">
        <v>10</v>
      </c>
    </row>
    <row r="4" s="2" customFormat="1" ht="35" customHeight="1" spans="1:9">
      <c r="A4" s="8">
        <v>1</v>
      </c>
      <c r="B4" s="55" t="s">
        <v>11</v>
      </c>
      <c r="C4" s="68" t="str">
        <f>_xlfn.DISPIMG("ID_6529948E3321460DB1C8FF3E9A488E04",1)</f>
        <v>=DISPIMG("ID_6529948E3321460DB1C8FF3E9A488E04",1)</v>
      </c>
      <c r="D4" s="9" t="s">
        <v>12</v>
      </c>
      <c r="E4" s="9" t="s">
        <v>13</v>
      </c>
      <c r="F4" s="9">
        <v>55</v>
      </c>
      <c r="G4" s="9">
        <v>1</v>
      </c>
      <c r="H4" s="10">
        <f>G4*F4</f>
        <v>55</v>
      </c>
      <c r="I4" s="59"/>
    </row>
    <row r="5" s="2" customFormat="1" ht="35" customHeight="1" spans="1:9">
      <c r="A5" s="8">
        <v>2</v>
      </c>
      <c r="B5" s="9" t="s">
        <v>14</v>
      </c>
      <c r="C5" s="8" t="str">
        <f>_xlfn.DISPIMG("ID_BCF2EC8BB3E543DAB26904B888AC5309",1)</f>
        <v>=DISPIMG("ID_BCF2EC8BB3E543DAB26904B888AC5309",1)</v>
      </c>
      <c r="D5" s="9" t="s">
        <v>15</v>
      </c>
      <c r="E5" s="9" t="s">
        <v>13</v>
      </c>
      <c r="F5" s="9">
        <v>60</v>
      </c>
      <c r="G5" s="9">
        <v>1</v>
      </c>
      <c r="H5" s="10">
        <f t="shared" ref="H5:H34" si="0">G5*F5</f>
        <v>60</v>
      </c>
      <c r="I5" s="59"/>
    </row>
    <row r="6" s="2" customFormat="1" ht="35" customHeight="1" spans="1:9">
      <c r="A6" s="8">
        <v>3</v>
      </c>
      <c r="B6" s="55" t="s">
        <v>16</v>
      </c>
      <c r="C6" s="8" t="str">
        <f>_xlfn.DISPIMG("ID_415A72E163F84C14B5877D06109E9D35",1)</f>
        <v>=DISPIMG("ID_415A72E163F84C14B5877D06109E9D35",1)</v>
      </c>
      <c r="D6" s="9" t="s">
        <v>17</v>
      </c>
      <c r="E6" s="9" t="s">
        <v>13</v>
      </c>
      <c r="F6" s="8">
        <v>50</v>
      </c>
      <c r="G6" s="9">
        <v>1</v>
      </c>
      <c r="H6" s="10">
        <f t="shared" si="0"/>
        <v>50</v>
      </c>
      <c r="I6" s="8"/>
    </row>
    <row r="7" s="2" customFormat="1" ht="35" customHeight="1" spans="1:9">
      <c r="A7" s="8">
        <v>4</v>
      </c>
      <c r="B7" s="55" t="s">
        <v>18</v>
      </c>
      <c r="C7" s="8" t="str">
        <f>_xlfn.DISPIMG("ID_61A6DFC281E9456C811209C1204E27BE",1)</f>
        <v>=DISPIMG("ID_61A6DFC281E9456C811209C1204E27BE",1)</v>
      </c>
      <c r="D7" s="9" t="s">
        <v>19</v>
      </c>
      <c r="E7" s="9" t="s">
        <v>13</v>
      </c>
      <c r="F7" s="9">
        <v>25</v>
      </c>
      <c r="G7" s="9">
        <v>2</v>
      </c>
      <c r="H7" s="10">
        <f t="shared" si="0"/>
        <v>50</v>
      </c>
      <c r="I7" s="8"/>
    </row>
    <row r="8" s="2" customFormat="1" ht="35" customHeight="1" spans="1:9">
      <c r="A8" s="8">
        <v>5</v>
      </c>
      <c r="B8" s="55" t="s">
        <v>20</v>
      </c>
      <c r="C8" s="8" t="str">
        <f>_xlfn.DISPIMG("ID_D86E08FC8FAE41D9BC527FB83148E1A8",1)</f>
        <v>=DISPIMG("ID_D86E08FC8FAE41D9BC527FB83148E1A8",1)</v>
      </c>
      <c r="D8" s="9" t="s">
        <v>21</v>
      </c>
      <c r="E8" s="9" t="s">
        <v>22</v>
      </c>
      <c r="F8" s="8">
        <v>25</v>
      </c>
      <c r="G8" s="9">
        <v>1</v>
      </c>
      <c r="H8" s="10">
        <f t="shared" si="0"/>
        <v>25</v>
      </c>
      <c r="I8" s="8"/>
    </row>
    <row r="9" s="2" customFormat="1" ht="35" customHeight="1" spans="1:9">
      <c r="A9" s="8">
        <v>6</v>
      </c>
      <c r="B9" s="9" t="s">
        <v>23</v>
      </c>
      <c r="C9" s="59" t="str">
        <f>_xlfn.DISPIMG("ID_32963F45256A459CA39C77C7CA92856E",1)</f>
        <v>=DISPIMG("ID_32963F45256A459CA39C77C7CA92856E",1)</v>
      </c>
      <c r="D9" s="55" t="s">
        <v>24</v>
      </c>
      <c r="E9" s="9" t="s">
        <v>25</v>
      </c>
      <c r="F9" s="8">
        <v>2</v>
      </c>
      <c r="G9" s="8">
        <v>20</v>
      </c>
      <c r="H9" s="10">
        <f t="shared" si="0"/>
        <v>40</v>
      </c>
      <c r="I9" s="55"/>
    </row>
    <row r="10" s="2" customFormat="1" ht="35" customHeight="1" spans="1:9">
      <c r="A10" s="8">
        <v>7</v>
      </c>
      <c r="B10" s="9" t="s">
        <v>26</v>
      </c>
      <c r="C10" s="59"/>
      <c r="D10" s="55" t="s">
        <v>27</v>
      </c>
      <c r="E10" s="9" t="s">
        <v>25</v>
      </c>
      <c r="F10" s="8">
        <v>2</v>
      </c>
      <c r="G10" s="8">
        <v>10</v>
      </c>
      <c r="H10" s="10">
        <f t="shared" si="0"/>
        <v>20</v>
      </c>
      <c r="I10" s="55"/>
    </row>
    <row r="11" s="2" customFormat="1" ht="35" customHeight="1" spans="1:9">
      <c r="A11" s="8">
        <v>8</v>
      </c>
      <c r="B11" s="9" t="s">
        <v>28</v>
      </c>
      <c r="C11" s="59"/>
      <c r="D11" s="55" t="s">
        <v>29</v>
      </c>
      <c r="E11" s="9" t="s">
        <v>25</v>
      </c>
      <c r="F11" s="8">
        <v>2</v>
      </c>
      <c r="G11" s="8">
        <v>10</v>
      </c>
      <c r="H11" s="10">
        <f t="shared" si="0"/>
        <v>20</v>
      </c>
      <c r="I11" s="55"/>
    </row>
    <row r="12" s="2" customFormat="1" ht="35" customHeight="1" spans="1:9">
      <c r="A12" s="8">
        <v>9</v>
      </c>
      <c r="B12" s="9" t="s">
        <v>30</v>
      </c>
      <c r="C12" s="59"/>
      <c r="D12" s="55" t="s">
        <v>31</v>
      </c>
      <c r="E12" s="9" t="s">
        <v>25</v>
      </c>
      <c r="F12" s="8">
        <v>2</v>
      </c>
      <c r="G12" s="9">
        <v>10</v>
      </c>
      <c r="H12" s="10">
        <f t="shared" si="0"/>
        <v>20</v>
      </c>
      <c r="I12" s="55"/>
    </row>
    <row r="13" s="2" customFormat="1" ht="35" customHeight="1" spans="1:9">
      <c r="A13" s="8">
        <v>10</v>
      </c>
      <c r="B13" s="9" t="s">
        <v>32</v>
      </c>
      <c r="C13" s="59" t="str">
        <f>_xlfn.DISPIMG("ID_5A47B66C737E4C4BB927C43541459045",1)</f>
        <v>=DISPIMG("ID_5A47B66C737E4C4BB927C43541459045",1)</v>
      </c>
      <c r="D13" s="55" t="s">
        <v>33</v>
      </c>
      <c r="E13" s="9" t="s">
        <v>13</v>
      </c>
      <c r="F13" s="9">
        <v>25</v>
      </c>
      <c r="G13" s="9">
        <v>3</v>
      </c>
      <c r="H13" s="10">
        <f t="shared" si="0"/>
        <v>75</v>
      </c>
      <c r="I13" s="55"/>
    </row>
    <row r="14" s="2" customFormat="1" ht="35" customHeight="1" spans="1:9">
      <c r="A14" s="8">
        <v>11</v>
      </c>
      <c r="B14" s="10" t="s">
        <v>34</v>
      </c>
      <c r="C14" s="59" t="str">
        <f>_xlfn.DISPIMG("ID_65C84215CB4C4D66A587CFAAD009CF15",1)</f>
        <v>=DISPIMG("ID_65C84215CB4C4D66A587CFAAD009CF15",1)</v>
      </c>
      <c r="D14" s="55" t="s">
        <v>35</v>
      </c>
      <c r="E14" s="9" t="s">
        <v>13</v>
      </c>
      <c r="F14" s="9">
        <v>10</v>
      </c>
      <c r="G14" s="9">
        <v>10</v>
      </c>
      <c r="H14" s="10">
        <f t="shared" si="0"/>
        <v>100</v>
      </c>
      <c r="I14" s="55"/>
    </row>
    <row r="15" s="2" customFormat="1" ht="35" customHeight="1" spans="1:9">
      <c r="A15" s="8">
        <v>12</v>
      </c>
      <c r="B15" s="14"/>
      <c r="C15" s="59"/>
      <c r="D15" s="55" t="s">
        <v>35</v>
      </c>
      <c r="E15" s="9" t="s">
        <v>13</v>
      </c>
      <c r="F15" s="9">
        <v>10</v>
      </c>
      <c r="G15" s="9">
        <v>10</v>
      </c>
      <c r="H15" s="10">
        <f t="shared" si="0"/>
        <v>100</v>
      </c>
      <c r="I15" s="55"/>
    </row>
    <row r="16" s="2" customFormat="1" ht="35" customHeight="1" spans="1:9">
      <c r="A16" s="8">
        <v>13</v>
      </c>
      <c r="B16" s="9" t="s">
        <v>36</v>
      </c>
      <c r="C16" s="59" t="str">
        <f>_xlfn.DISPIMG("ID_F7930B261A604AD2ADBE0400E871B334",1)</f>
        <v>=DISPIMG("ID_F7930B261A604AD2ADBE0400E871B334",1)</v>
      </c>
      <c r="D16" s="55" t="s">
        <v>37</v>
      </c>
      <c r="E16" s="9" t="s">
        <v>13</v>
      </c>
      <c r="F16" s="8">
        <v>3</v>
      </c>
      <c r="G16" s="9">
        <v>30</v>
      </c>
      <c r="H16" s="10">
        <f t="shared" si="0"/>
        <v>90</v>
      </c>
      <c r="I16" s="55"/>
    </row>
    <row r="17" s="2" customFormat="1" ht="35" customHeight="1" spans="1:9">
      <c r="A17" s="8">
        <v>14</v>
      </c>
      <c r="B17" s="10" t="s">
        <v>38</v>
      </c>
      <c r="C17" s="59" t="str">
        <f>_xlfn.DISPIMG("ID_B1F312574F514B7DA84E31BDB8D284EA",1)</f>
        <v>=DISPIMG("ID_B1F312574F514B7DA84E31BDB8D284EA",1)</v>
      </c>
      <c r="D17" s="55" t="s">
        <v>39</v>
      </c>
      <c r="E17" s="9" t="s">
        <v>13</v>
      </c>
      <c r="F17" s="8">
        <v>10</v>
      </c>
      <c r="G17" s="9">
        <v>5</v>
      </c>
      <c r="H17" s="10">
        <f t="shared" si="0"/>
        <v>50</v>
      </c>
      <c r="I17" s="55"/>
    </row>
    <row r="18" s="2" customFormat="1" ht="35" customHeight="1" spans="1:9">
      <c r="A18" s="8">
        <v>15</v>
      </c>
      <c r="B18" s="13"/>
      <c r="C18" s="59" t="str">
        <f>_xlfn.DISPIMG("ID_DF97CC03EBE843F4AD54AA175EB447C0",1)</f>
        <v>=DISPIMG("ID_DF97CC03EBE843F4AD54AA175EB447C0",1)</v>
      </c>
      <c r="D18" s="55" t="s">
        <v>39</v>
      </c>
      <c r="E18" s="9" t="s">
        <v>13</v>
      </c>
      <c r="F18" s="8">
        <v>10</v>
      </c>
      <c r="G18" s="9">
        <v>5</v>
      </c>
      <c r="H18" s="10">
        <f t="shared" si="0"/>
        <v>50</v>
      </c>
      <c r="I18" s="55"/>
    </row>
    <row r="19" s="2" customFormat="1" ht="35" customHeight="1" spans="1:9">
      <c r="A19" s="8">
        <v>16</v>
      </c>
      <c r="B19" s="13"/>
      <c r="C19" s="59" t="str">
        <f>_xlfn.DISPIMG("ID_82FB2940AFD448C89C0A4CA001B8479D",1)</f>
        <v>=DISPIMG("ID_82FB2940AFD448C89C0A4CA001B8479D",1)</v>
      </c>
      <c r="D19" s="55" t="s">
        <v>40</v>
      </c>
      <c r="E19" s="9" t="s">
        <v>13</v>
      </c>
      <c r="F19" s="8">
        <v>10</v>
      </c>
      <c r="G19" s="9">
        <v>5</v>
      </c>
      <c r="H19" s="10">
        <f t="shared" si="0"/>
        <v>50</v>
      </c>
      <c r="I19" s="55"/>
    </row>
    <row r="20" s="2" customFormat="1" ht="35" customHeight="1" spans="1:9">
      <c r="A20" s="8">
        <v>17</v>
      </c>
      <c r="B20" s="13"/>
      <c r="C20" s="59" t="str">
        <f>_xlfn.DISPIMG("ID_5C261B357BCD4E51BA0B418A2ADEA867",1)</f>
        <v>=DISPIMG("ID_5C261B357BCD4E51BA0B418A2ADEA867",1)</v>
      </c>
      <c r="D20" s="55" t="s">
        <v>39</v>
      </c>
      <c r="E20" s="9" t="s">
        <v>13</v>
      </c>
      <c r="F20" s="8">
        <v>10</v>
      </c>
      <c r="G20" s="9">
        <v>5</v>
      </c>
      <c r="H20" s="10">
        <f t="shared" si="0"/>
        <v>50</v>
      </c>
      <c r="I20" s="55"/>
    </row>
    <row r="21" s="2" customFormat="1" ht="35" customHeight="1" spans="1:9">
      <c r="A21" s="8">
        <v>18</v>
      </c>
      <c r="B21" s="13"/>
      <c r="C21" s="59" t="str">
        <f>_xlfn.DISPIMG("ID_12D5D448509249D7A523C16DF53892B7",1)</f>
        <v>=DISPIMG("ID_12D5D448509249D7A523C16DF53892B7",1)</v>
      </c>
      <c r="D21" s="55" t="s">
        <v>41</v>
      </c>
      <c r="E21" s="9" t="s">
        <v>13</v>
      </c>
      <c r="F21" s="8">
        <v>10</v>
      </c>
      <c r="G21" s="9">
        <v>5</v>
      </c>
      <c r="H21" s="10">
        <f t="shared" si="0"/>
        <v>50</v>
      </c>
      <c r="I21" s="55"/>
    </row>
    <row r="22" s="2" customFormat="1" ht="35" customHeight="1" spans="1:9">
      <c r="A22" s="8">
        <v>19</v>
      </c>
      <c r="B22" s="14"/>
      <c r="C22" s="59" t="str">
        <f>_xlfn.DISPIMG("ID_2CF960B7F7FE492E97A92A221DB58276",1)</f>
        <v>=DISPIMG("ID_2CF960B7F7FE492E97A92A221DB58276",1)</v>
      </c>
      <c r="D22" s="55" t="s">
        <v>42</v>
      </c>
      <c r="E22" s="9" t="s">
        <v>13</v>
      </c>
      <c r="F22" s="8">
        <v>10</v>
      </c>
      <c r="G22" s="9">
        <v>5</v>
      </c>
      <c r="H22" s="10">
        <f t="shared" si="0"/>
        <v>50</v>
      </c>
      <c r="I22" s="55"/>
    </row>
    <row r="23" s="2" customFormat="1" ht="35" customHeight="1" spans="1:9">
      <c r="A23" s="8">
        <v>20</v>
      </c>
      <c r="B23" s="69" t="s">
        <v>43</v>
      </c>
      <c r="C23" s="59" t="str">
        <f>_xlfn.DISPIMG("ID_8FEECB4789574D85AFFBD419D852DA7A",1)</f>
        <v>=DISPIMG("ID_8FEECB4789574D85AFFBD419D852DA7A",1)</v>
      </c>
      <c r="D23" s="55" t="s">
        <v>44</v>
      </c>
      <c r="E23" s="9" t="s">
        <v>13</v>
      </c>
      <c r="F23" s="8">
        <v>6</v>
      </c>
      <c r="G23" s="9">
        <v>10</v>
      </c>
      <c r="H23" s="10">
        <f t="shared" si="0"/>
        <v>60</v>
      </c>
      <c r="I23" s="55"/>
    </row>
    <row r="24" s="2" customFormat="1" ht="35" customHeight="1" spans="1:9">
      <c r="A24" s="8">
        <v>21</v>
      </c>
      <c r="B24" s="70"/>
      <c r="C24" s="59" t="str">
        <f>_xlfn.DISPIMG("ID_A225CE10402F4952950E98909AC09498",1)</f>
        <v>=DISPIMG("ID_A225CE10402F4952950E98909AC09498",1)</v>
      </c>
      <c r="D24" s="55" t="s">
        <v>45</v>
      </c>
      <c r="E24" s="9" t="s">
        <v>13</v>
      </c>
      <c r="F24" s="8">
        <v>6</v>
      </c>
      <c r="G24" s="9">
        <v>10</v>
      </c>
      <c r="H24" s="10">
        <f t="shared" si="0"/>
        <v>60</v>
      </c>
      <c r="I24" s="55"/>
    </row>
    <row r="25" s="2" customFormat="1" ht="35" customHeight="1" spans="1:9">
      <c r="A25" s="8">
        <v>22</v>
      </c>
      <c r="B25" s="63"/>
      <c r="C25" s="9" t="str">
        <f>_xlfn.DISPIMG("ID_8263280BA465456291F802F33139EC96",1)</f>
        <v>=DISPIMG("ID_8263280BA465456291F802F33139EC96",1)</v>
      </c>
      <c r="D25" s="55" t="s">
        <v>46</v>
      </c>
      <c r="E25" s="9" t="s">
        <v>13</v>
      </c>
      <c r="F25" s="8">
        <v>6</v>
      </c>
      <c r="G25" s="9">
        <v>10</v>
      </c>
      <c r="H25" s="10">
        <f t="shared" si="0"/>
        <v>60</v>
      </c>
      <c r="I25" s="55"/>
    </row>
    <row r="26" s="2" customFormat="1" ht="35" customHeight="1" spans="1:9">
      <c r="A26" s="8">
        <v>23</v>
      </c>
      <c r="B26" s="55" t="s">
        <v>47</v>
      </c>
      <c r="C26" s="9" t="str">
        <f>_xlfn.DISPIMG("ID_899694963323403DAA7FEAAB105FE0ED",1)</f>
        <v>=DISPIMG("ID_899694963323403DAA7FEAAB105FE0ED",1)</v>
      </c>
      <c r="D26" s="55">
        <v>20</v>
      </c>
      <c r="E26" s="9" t="s">
        <v>25</v>
      </c>
      <c r="F26" s="9">
        <v>10</v>
      </c>
      <c r="G26" s="9">
        <v>1</v>
      </c>
      <c r="H26" s="10">
        <f t="shared" si="0"/>
        <v>10</v>
      </c>
      <c r="I26" s="55"/>
    </row>
    <row r="27" s="2" customFormat="1" ht="35" customHeight="1" spans="1:9">
      <c r="A27" s="8">
        <v>24</v>
      </c>
      <c r="B27" s="55" t="s">
        <v>48</v>
      </c>
      <c r="C27" s="9"/>
      <c r="D27" s="55" t="s">
        <v>49</v>
      </c>
      <c r="E27" s="9" t="s">
        <v>50</v>
      </c>
      <c r="F27" s="8">
        <v>35</v>
      </c>
      <c r="G27" s="9">
        <v>1</v>
      </c>
      <c r="H27" s="10">
        <f t="shared" si="0"/>
        <v>35</v>
      </c>
      <c r="I27" s="55"/>
    </row>
    <row r="28" s="2" customFormat="1" ht="35" customHeight="1" spans="1:9">
      <c r="A28" s="8">
        <v>25</v>
      </c>
      <c r="B28" s="55" t="s">
        <v>51</v>
      </c>
      <c r="C28" s="9"/>
      <c r="D28" s="55" t="s">
        <v>49</v>
      </c>
      <c r="E28" s="9" t="s">
        <v>50</v>
      </c>
      <c r="F28" s="8">
        <v>35</v>
      </c>
      <c r="G28" s="9">
        <v>1</v>
      </c>
      <c r="H28" s="10">
        <f t="shared" si="0"/>
        <v>35</v>
      </c>
      <c r="I28" s="55"/>
    </row>
    <row r="29" s="2" customFormat="1" ht="35" customHeight="1" spans="1:9">
      <c r="A29" s="8">
        <v>26</v>
      </c>
      <c r="B29" s="55" t="s">
        <v>52</v>
      </c>
      <c r="C29" s="9"/>
      <c r="D29" s="55" t="s">
        <v>49</v>
      </c>
      <c r="E29" s="9" t="s">
        <v>50</v>
      </c>
      <c r="F29" s="8">
        <v>35</v>
      </c>
      <c r="G29" s="9">
        <v>1</v>
      </c>
      <c r="H29" s="10">
        <f t="shared" si="0"/>
        <v>35</v>
      </c>
      <c r="I29" s="55"/>
    </row>
    <row r="30" s="2" customFormat="1" ht="35" customHeight="1" spans="1:9">
      <c r="A30" s="8">
        <v>27</v>
      </c>
      <c r="B30" s="55" t="s">
        <v>53</v>
      </c>
      <c r="C30" s="9"/>
      <c r="D30" s="55" t="s">
        <v>54</v>
      </c>
      <c r="E30" s="9" t="s">
        <v>50</v>
      </c>
      <c r="F30" s="8">
        <v>35</v>
      </c>
      <c r="G30" s="9">
        <v>1</v>
      </c>
      <c r="H30" s="10">
        <f t="shared" si="0"/>
        <v>35</v>
      </c>
      <c r="I30" s="55"/>
    </row>
    <row r="31" s="2" customFormat="1" ht="35" customHeight="1" spans="1:9">
      <c r="A31" s="8">
        <v>28</v>
      </c>
      <c r="B31" s="69" t="s">
        <v>55</v>
      </c>
      <c r="C31" s="9" t="str">
        <f>_xlfn.DISPIMG("ID_99A66831DF3946BEB6F06015476038F7",1)</f>
        <v>=DISPIMG("ID_99A66831DF3946BEB6F06015476038F7",1)</v>
      </c>
      <c r="D31" s="55" t="s">
        <v>56</v>
      </c>
      <c r="E31" s="9" t="s">
        <v>13</v>
      </c>
      <c r="F31" s="8">
        <v>35</v>
      </c>
      <c r="G31" s="9">
        <v>1</v>
      </c>
      <c r="H31" s="10">
        <f t="shared" si="0"/>
        <v>35</v>
      </c>
      <c r="I31" s="55"/>
    </row>
    <row r="32" s="2" customFormat="1" ht="35" customHeight="1" spans="1:9">
      <c r="A32" s="8">
        <v>29</v>
      </c>
      <c r="B32" s="63"/>
      <c r="C32" s="9"/>
      <c r="D32" s="55" t="s">
        <v>57</v>
      </c>
      <c r="E32" s="9" t="s">
        <v>13</v>
      </c>
      <c r="F32" s="8">
        <v>50</v>
      </c>
      <c r="G32" s="9">
        <v>1</v>
      </c>
      <c r="H32" s="10">
        <f t="shared" si="0"/>
        <v>50</v>
      </c>
      <c r="I32" s="55"/>
    </row>
    <row r="33" s="2" customFormat="1" ht="35" customHeight="1" spans="1:9">
      <c r="A33" s="8">
        <v>30</v>
      </c>
      <c r="B33" s="55" t="s">
        <v>58</v>
      </c>
      <c r="C33" s="59" t="str">
        <f>_xlfn.DISPIMG("ID_26CF3D0321F64972A3B6B496316CD624",1)</f>
        <v>=DISPIMG("ID_26CF3D0321F64972A3B6B496316CD624",1)</v>
      </c>
      <c r="D33" s="55" t="s">
        <v>59</v>
      </c>
      <c r="E33" s="9" t="s">
        <v>13</v>
      </c>
      <c r="F33" s="8">
        <v>60</v>
      </c>
      <c r="G33" s="9">
        <v>1</v>
      </c>
      <c r="H33" s="10">
        <f t="shared" si="0"/>
        <v>60</v>
      </c>
      <c r="I33" s="55"/>
    </row>
    <row r="34" s="2" customFormat="1" ht="35" customHeight="1" spans="1:9">
      <c r="A34" s="8">
        <v>31</v>
      </c>
      <c r="B34" s="55" t="s">
        <v>60</v>
      </c>
      <c r="C34" s="59" t="str">
        <f>_xlfn.DISPIMG("ID_67E90BF001D54B21A63DC1E446F5E50E",1)</f>
        <v>=DISPIMG("ID_67E90BF001D54B21A63DC1E446F5E50E",1)</v>
      </c>
      <c r="D34" s="55" t="s">
        <v>61</v>
      </c>
      <c r="E34" s="9" t="s">
        <v>25</v>
      </c>
      <c r="F34" s="8">
        <v>50</v>
      </c>
      <c r="G34" s="9">
        <v>1</v>
      </c>
      <c r="H34" s="10">
        <f t="shared" si="0"/>
        <v>50</v>
      </c>
      <c r="I34" s="55"/>
    </row>
    <row r="35" customFormat="1" spans="1:9">
      <c r="A35" s="8"/>
      <c r="B35" s="17" t="s">
        <v>62</v>
      </c>
      <c r="C35" s="18"/>
      <c r="D35" s="18"/>
      <c r="E35" s="18"/>
      <c r="F35" s="18"/>
      <c r="G35" s="19"/>
      <c r="H35" s="9">
        <f>SUM(H4:H34)</f>
        <v>1530</v>
      </c>
      <c r="I35" s="9"/>
    </row>
    <row r="36" s="52" customFormat="1" spans="2:2">
      <c r="B36" s="71"/>
    </row>
    <row r="37" s="52" customFormat="1" spans="2:2">
      <c r="B37" s="71"/>
    </row>
    <row r="38" s="52" customFormat="1" spans="2:2">
      <c r="B38" s="71"/>
    </row>
    <row r="39" s="52" customFormat="1" spans="2:2">
      <c r="B39" s="71"/>
    </row>
    <row r="40" s="52" customFormat="1" spans="2:2">
      <c r="B40" s="71"/>
    </row>
    <row r="41" s="52" customFormat="1" spans="2:2">
      <c r="B41" s="71"/>
    </row>
    <row r="42" s="52" customFormat="1" spans="2:2">
      <c r="B42" s="71"/>
    </row>
    <row r="43" s="52" customFormat="1" spans="2:2">
      <c r="B43" s="71"/>
    </row>
    <row r="44" s="52" customFormat="1" spans="2:2">
      <c r="B44" s="71"/>
    </row>
    <row r="45" s="52" customFormat="1" spans="2:2">
      <c r="B45" s="71"/>
    </row>
    <row r="46" s="52" customFormat="1" spans="2:2">
      <c r="B46" s="71"/>
    </row>
  </sheetData>
  <sheetProtection formatCells="0" formatColumns="0" formatRows="0" insertRows="0" insertColumns="0" insertHyperlinks="0" deleteColumns="0" deleteRows="0" sort="0" autoFilter="0" pivotTables="0"/>
  <mergeCells count="7">
    <mergeCell ref="A1:I1"/>
    <mergeCell ref="A2:I2"/>
    <mergeCell ref="B35:G35"/>
    <mergeCell ref="B14:B15"/>
    <mergeCell ref="B17:B22"/>
    <mergeCell ref="B23:B25"/>
    <mergeCell ref="B31:B32"/>
  </mergeCells>
  <pageMargins left="0.279166666666667" right="0.161111111111111" top="0.239583333333333" bottom="0.239583333333333" header="0.161111111111111" footer="0.200694444444444"/>
  <pageSetup paperSize="9" orientation="portrait" horizontalDpi="600" verticalDpi="600"/>
  <headerFooter alignWithMargins="0" scaleWithDoc="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43"/>
  <sheetViews>
    <sheetView topLeftCell="A30" workbookViewId="0">
      <selection activeCell="F17" sqref="F17"/>
    </sheetView>
  </sheetViews>
  <sheetFormatPr defaultColWidth="8" defaultRowHeight="15.6"/>
  <cols>
    <col min="1" max="1" width="3.66666666666667" style="53" customWidth="1"/>
    <col min="2" max="2" width="8.11363636363636" style="54" customWidth="1"/>
    <col min="3" max="3" width="14" style="53" customWidth="1"/>
    <col min="4" max="5" width="9" style="53" customWidth="1"/>
    <col min="6" max="6" width="5.5530303030303" style="53" customWidth="1"/>
    <col min="7" max="7" width="7" style="53" customWidth="1"/>
    <col min="8" max="8" width="7.88636363636364" style="53" customWidth="1"/>
    <col min="9" max="9" width="6.5530303030303" style="53" customWidth="1"/>
    <col min="10" max="16384" width="8" style="53"/>
  </cols>
  <sheetData>
    <row r="1" ht="39" customHeight="1" spans="1:9">
      <c r="A1" s="3" t="s">
        <v>0</v>
      </c>
      <c r="B1" s="4"/>
      <c r="C1" s="5"/>
      <c r="D1" s="5"/>
      <c r="E1" s="5"/>
      <c r="F1" s="5"/>
      <c r="G1" s="5"/>
      <c r="H1" s="5"/>
      <c r="I1" s="5"/>
    </row>
    <row r="2" ht="21" customHeight="1" spans="1:9">
      <c r="A2" s="6" t="s">
        <v>63</v>
      </c>
      <c r="B2" s="61"/>
      <c r="C2" s="7"/>
      <c r="D2" s="7"/>
      <c r="E2" s="7"/>
      <c r="F2" s="7"/>
      <c r="G2" s="7"/>
      <c r="H2" s="7"/>
      <c r="I2" s="21"/>
    </row>
    <row r="3" s="52" customFormat="1" ht="25" customHeight="1" spans="1:9">
      <c r="A3" s="8" t="s">
        <v>2</v>
      </c>
      <c r="B3" s="9" t="s">
        <v>3</v>
      </c>
      <c r="C3" s="8" t="s">
        <v>4</v>
      </c>
      <c r="D3" s="8" t="s">
        <v>5</v>
      </c>
      <c r="E3" s="9" t="s">
        <v>6</v>
      </c>
      <c r="F3" s="9" t="s">
        <v>7</v>
      </c>
      <c r="G3" s="9" t="s">
        <v>8</v>
      </c>
      <c r="H3" s="9" t="s">
        <v>9</v>
      </c>
      <c r="I3" s="8" t="s">
        <v>10</v>
      </c>
    </row>
    <row r="4" s="2" customFormat="1" ht="45" customHeight="1" spans="1:9">
      <c r="A4" s="8">
        <v>1</v>
      </c>
      <c r="B4" s="10" t="s">
        <v>64</v>
      </c>
      <c r="C4" s="11" t="str">
        <f>_xlfn.DISPIMG("ID_AB2F7BFE43FE4B919853DCC7D31EEB36",1)</f>
        <v>=DISPIMG("ID_AB2F7BFE43FE4B919853DCC7D31EEB36",1)</v>
      </c>
      <c r="D4" s="55" t="s">
        <v>65</v>
      </c>
      <c r="E4" s="9" t="s">
        <v>66</v>
      </c>
      <c r="F4" s="8">
        <v>55</v>
      </c>
      <c r="G4" s="8">
        <v>1</v>
      </c>
      <c r="H4" s="9">
        <f>G4*F4</f>
        <v>55</v>
      </c>
      <c r="I4" s="55"/>
    </row>
    <row r="5" s="2" customFormat="1" ht="45" customHeight="1" spans="1:9">
      <c r="A5" s="8">
        <v>2</v>
      </c>
      <c r="B5" s="10" t="s">
        <v>67</v>
      </c>
      <c r="C5" s="11"/>
      <c r="D5" s="55" t="s">
        <v>68</v>
      </c>
      <c r="E5" s="9" t="s">
        <v>66</v>
      </c>
      <c r="F5" s="8">
        <v>15</v>
      </c>
      <c r="G5" s="9">
        <v>8</v>
      </c>
      <c r="H5" s="9">
        <f>G5*F5</f>
        <v>120</v>
      </c>
      <c r="I5" s="55"/>
    </row>
    <row r="6" s="2" customFormat="1" ht="45" customHeight="1" spans="1:9">
      <c r="A6" s="8">
        <v>3</v>
      </c>
      <c r="B6" s="55" t="s">
        <v>69</v>
      </c>
      <c r="C6" s="9"/>
      <c r="D6" s="55" t="s">
        <v>70</v>
      </c>
      <c r="E6" s="9" t="s">
        <v>71</v>
      </c>
      <c r="F6" s="8">
        <v>25</v>
      </c>
      <c r="G6" s="9">
        <v>1</v>
      </c>
      <c r="H6" s="9">
        <f>G6*F6</f>
        <v>25</v>
      </c>
      <c r="I6" s="55"/>
    </row>
    <row r="7" s="2" customFormat="1" ht="45" customHeight="1" spans="1:9">
      <c r="A7" s="8">
        <v>4</v>
      </c>
      <c r="B7" s="55" t="s">
        <v>72</v>
      </c>
      <c r="C7" s="9" t="str">
        <f>_xlfn.DISPIMG("ID_C344132B1D504F90BB378C4450719682",1)</f>
        <v>=DISPIMG("ID_C344132B1D504F90BB378C4450719682",1)</v>
      </c>
      <c r="D7" s="55" t="s">
        <v>73</v>
      </c>
      <c r="E7" s="9" t="s">
        <v>74</v>
      </c>
      <c r="F7" s="8">
        <v>2</v>
      </c>
      <c r="G7" s="9">
        <v>15</v>
      </c>
      <c r="H7" s="9">
        <f>G7*F7</f>
        <v>30</v>
      </c>
      <c r="I7" s="55"/>
    </row>
    <row r="8" s="2" customFormat="1" ht="45" customHeight="1" spans="1:9">
      <c r="A8" s="8">
        <v>5</v>
      </c>
      <c r="B8" s="55" t="s">
        <v>75</v>
      </c>
      <c r="C8" s="9"/>
      <c r="D8" s="55" t="s">
        <v>76</v>
      </c>
      <c r="E8" s="9" t="s">
        <v>77</v>
      </c>
      <c r="F8" s="8">
        <v>15</v>
      </c>
      <c r="G8" s="9">
        <v>2</v>
      </c>
      <c r="H8" s="9">
        <f>G8*F8</f>
        <v>30</v>
      </c>
      <c r="I8" s="55"/>
    </row>
    <row r="9" s="2" customFormat="1" ht="45" customHeight="1" spans="1:9">
      <c r="A9" s="8">
        <v>6</v>
      </c>
      <c r="B9" s="55" t="s">
        <v>78</v>
      </c>
      <c r="C9" s="9" t="str">
        <f>_xlfn.DISPIMG("ID_C9BAD9E764494B9094E9C822B16A197B",1)</f>
        <v>=DISPIMG("ID_C9BAD9E764494B9094E9C822B16A197B",1)</v>
      </c>
      <c r="D9" s="55" t="s">
        <v>79</v>
      </c>
      <c r="E9" s="9" t="s">
        <v>80</v>
      </c>
      <c r="F9" s="8">
        <v>3</v>
      </c>
      <c r="G9" s="9">
        <v>2</v>
      </c>
      <c r="H9" s="9">
        <f>G9*F9</f>
        <v>6</v>
      </c>
      <c r="I9" s="55"/>
    </row>
    <row r="10" s="2" customFormat="1" ht="45" customHeight="1" spans="1:9">
      <c r="A10" s="8">
        <v>7</v>
      </c>
      <c r="B10" s="55" t="s">
        <v>81</v>
      </c>
      <c r="C10" s="9"/>
      <c r="D10" s="55" t="s">
        <v>82</v>
      </c>
      <c r="E10" s="9" t="s">
        <v>83</v>
      </c>
      <c r="F10" s="8">
        <v>10</v>
      </c>
      <c r="G10" s="9">
        <v>8</v>
      </c>
      <c r="H10" s="9">
        <f t="shared" ref="H10:H31" si="0">G10*F10</f>
        <v>80</v>
      </c>
      <c r="I10" s="55"/>
    </row>
    <row r="11" s="2" customFormat="1" ht="45" customHeight="1" spans="1:9">
      <c r="A11" s="8">
        <v>8</v>
      </c>
      <c r="B11" s="55" t="s">
        <v>84</v>
      </c>
      <c r="C11" s="9"/>
      <c r="D11" s="55" t="s">
        <v>85</v>
      </c>
      <c r="E11" s="9" t="s">
        <v>86</v>
      </c>
      <c r="F11" s="8">
        <v>10</v>
      </c>
      <c r="G11" s="9">
        <v>4</v>
      </c>
      <c r="H11" s="9">
        <f t="shared" si="0"/>
        <v>40</v>
      </c>
      <c r="I11" s="55"/>
    </row>
    <row r="12" s="2" customFormat="1" ht="45" customHeight="1" spans="1:9">
      <c r="A12" s="8">
        <v>9</v>
      </c>
      <c r="B12" s="55" t="s">
        <v>87</v>
      </c>
      <c r="C12" s="9"/>
      <c r="D12" s="55" t="s">
        <v>88</v>
      </c>
      <c r="E12" s="9" t="s">
        <v>89</v>
      </c>
      <c r="F12" s="8">
        <v>3</v>
      </c>
      <c r="G12" s="9">
        <v>5</v>
      </c>
      <c r="H12" s="9">
        <f t="shared" si="0"/>
        <v>15</v>
      </c>
      <c r="I12" s="63"/>
    </row>
    <row r="13" s="2" customFormat="1" ht="45" customHeight="1" spans="1:9">
      <c r="A13" s="8">
        <v>10</v>
      </c>
      <c r="B13" s="9" t="s">
        <v>90</v>
      </c>
      <c r="C13" s="9"/>
      <c r="D13" s="9" t="s">
        <v>91</v>
      </c>
      <c r="E13" s="9" t="s">
        <v>89</v>
      </c>
      <c r="F13" s="9">
        <v>2</v>
      </c>
      <c r="G13" s="9">
        <v>10</v>
      </c>
      <c r="H13" s="9">
        <f t="shared" si="0"/>
        <v>20</v>
      </c>
      <c r="I13" s="64"/>
    </row>
    <row r="14" s="2" customFormat="1" ht="45" customHeight="1" spans="1:9">
      <c r="A14" s="8">
        <v>11</v>
      </c>
      <c r="B14" s="9" t="s">
        <v>92</v>
      </c>
      <c r="C14" s="9"/>
      <c r="D14" s="9" t="s">
        <v>93</v>
      </c>
      <c r="E14" s="9" t="s">
        <v>66</v>
      </c>
      <c r="F14" s="9">
        <v>15</v>
      </c>
      <c r="G14" s="9">
        <v>2</v>
      </c>
      <c r="H14" s="9">
        <f t="shared" si="0"/>
        <v>30</v>
      </c>
      <c r="I14" s="64"/>
    </row>
    <row r="15" s="2" customFormat="1" ht="45" customHeight="1" spans="1:9">
      <c r="A15" s="8">
        <v>12</v>
      </c>
      <c r="B15" s="9" t="s">
        <v>94</v>
      </c>
      <c r="C15" s="9" t="str">
        <f>_xlfn.DISPIMG("ID_D2FF18CB0E6E488F81FB6F21CF51425E",1)</f>
        <v>=DISPIMG("ID_D2FF18CB0E6E488F81FB6F21CF51425E",1)</v>
      </c>
      <c r="D15" s="9" t="s">
        <v>95</v>
      </c>
      <c r="E15" s="9" t="s">
        <v>66</v>
      </c>
      <c r="F15" s="9">
        <v>20</v>
      </c>
      <c r="G15" s="9">
        <v>1</v>
      </c>
      <c r="H15" s="9">
        <f t="shared" si="0"/>
        <v>20</v>
      </c>
      <c r="I15" s="64"/>
    </row>
    <row r="16" s="2" customFormat="1" ht="45" customHeight="1" spans="1:9">
      <c r="A16" s="8">
        <v>13</v>
      </c>
      <c r="B16" s="9" t="s">
        <v>94</v>
      </c>
      <c r="C16" s="9"/>
      <c r="D16" s="9" t="s">
        <v>95</v>
      </c>
      <c r="E16" s="9" t="s">
        <v>66</v>
      </c>
      <c r="F16" s="9">
        <v>30</v>
      </c>
      <c r="G16" s="9">
        <v>1</v>
      </c>
      <c r="H16" s="9">
        <f t="shared" si="0"/>
        <v>30</v>
      </c>
      <c r="I16" s="64"/>
    </row>
    <row r="17" s="2" customFormat="1" ht="45" customHeight="1" spans="1:9">
      <c r="A17" s="8">
        <v>14</v>
      </c>
      <c r="B17" s="9" t="s">
        <v>96</v>
      </c>
      <c r="C17" s="9"/>
      <c r="D17" s="9" t="s">
        <v>97</v>
      </c>
      <c r="E17" s="9" t="s">
        <v>66</v>
      </c>
      <c r="F17" s="9">
        <v>15</v>
      </c>
      <c r="G17" s="9">
        <v>2</v>
      </c>
      <c r="H17" s="9">
        <f t="shared" si="0"/>
        <v>30</v>
      </c>
      <c r="I17" s="64"/>
    </row>
    <row r="18" s="2" customFormat="1" ht="45" customHeight="1" spans="1:9">
      <c r="A18" s="8">
        <v>15</v>
      </c>
      <c r="B18" s="9" t="s">
        <v>98</v>
      </c>
      <c r="C18" s="9"/>
      <c r="D18" s="9" t="s">
        <v>99</v>
      </c>
      <c r="E18" s="9" t="s">
        <v>66</v>
      </c>
      <c r="F18" s="9">
        <v>25</v>
      </c>
      <c r="G18" s="9">
        <v>1</v>
      </c>
      <c r="H18" s="9">
        <f t="shared" si="0"/>
        <v>25</v>
      </c>
      <c r="I18" s="64"/>
    </row>
    <row r="19" s="2" customFormat="1" ht="45" customHeight="1" spans="1:9">
      <c r="A19" s="8">
        <v>16</v>
      </c>
      <c r="B19" s="9" t="s">
        <v>100</v>
      </c>
      <c r="C19" s="9" t="str">
        <f>_xlfn.DISPIMG("ID_7D6604EAA1E84F53A649E64BA42AFAD1",1)</f>
        <v>=DISPIMG("ID_7D6604EAA1E84F53A649E64BA42AFAD1",1)</v>
      </c>
      <c r="D19" s="9" t="s">
        <v>101</v>
      </c>
      <c r="E19" s="9" t="s">
        <v>66</v>
      </c>
      <c r="F19" s="9">
        <v>15</v>
      </c>
      <c r="G19" s="9">
        <v>1</v>
      </c>
      <c r="H19" s="9">
        <f t="shared" si="0"/>
        <v>15</v>
      </c>
      <c r="I19" s="64"/>
    </row>
    <row r="20" s="2" customFormat="1" ht="45" customHeight="1" spans="1:9">
      <c r="A20" s="8">
        <v>17</v>
      </c>
      <c r="B20" s="9" t="s">
        <v>102</v>
      </c>
      <c r="C20" s="9" t="str">
        <f>_xlfn.DISPIMG("ID_31ED1B59ED5949C09EE00FF75C6B2212",1)</f>
        <v>=DISPIMG("ID_31ED1B59ED5949C09EE00FF75C6B2212",1)</v>
      </c>
      <c r="D20" s="9" t="s">
        <v>103</v>
      </c>
      <c r="E20" s="9" t="s">
        <v>89</v>
      </c>
      <c r="F20" s="9">
        <v>15</v>
      </c>
      <c r="G20" s="9">
        <v>1</v>
      </c>
      <c r="H20" s="9">
        <f t="shared" si="0"/>
        <v>15</v>
      </c>
      <c r="I20" s="65"/>
    </row>
    <row r="21" s="2" customFormat="1" ht="45" customHeight="1" spans="1:9">
      <c r="A21" s="8">
        <v>18</v>
      </c>
      <c r="B21" s="9" t="s">
        <v>102</v>
      </c>
      <c r="C21" s="9"/>
      <c r="D21" s="9" t="s">
        <v>104</v>
      </c>
      <c r="E21" s="9" t="s">
        <v>89</v>
      </c>
      <c r="F21" s="9">
        <v>20</v>
      </c>
      <c r="G21" s="9">
        <v>1</v>
      </c>
      <c r="H21" s="9">
        <f t="shared" si="0"/>
        <v>20</v>
      </c>
      <c r="I21" s="65"/>
    </row>
    <row r="22" s="2" customFormat="1" ht="45" customHeight="1" spans="1:9">
      <c r="A22" s="8">
        <v>19</v>
      </c>
      <c r="B22" s="9" t="s">
        <v>105</v>
      </c>
      <c r="C22" s="9" t="str">
        <f>_xlfn.DISPIMG("ID_14C2D7224BE144DEA352E5801F0E7424",1)</f>
        <v>=DISPIMG("ID_14C2D7224BE144DEA352E5801F0E7424",1)</v>
      </c>
      <c r="D22" s="9" t="s">
        <v>106</v>
      </c>
      <c r="E22" s="9" t="s">
        <v>66</v>
      </c>
      <c r="F22" s="9">
        <v>15</v>
      </c>
      <c r="G22" s="9">
        <v>1</v>
      </c>
      <c r="H22" s="9">
        <f t="shared" si="0"/>
        <v>15</v>
      </c>
      <c r="I22" s="65"/>
    </row>
    <row r="23" s="2" customFormat="1" ht="45" customHeight="1" spans="1:9">
      <c r="A23" s="8">
        <v>20</v>
      </c>
      <c r="B23" s="9" t="s">
        <v>105</v>
      </c>
      <c r="C23" s="9"/>
      <c r="D23" s="9" t="s">
        <v>107</v>
      </c>
      <c r="E23" s="9" t="s">
        <v>66</v>
      </c>
      <c r="F23" s="9">
        <v>15</v>
      </c>
      <c r="G23" s="9">
        <v>1</v>
      </c>
      <c r="H23" s="9">
        <f t="shared" si="0"/>
        <v>15</v>
      </c>
      <c r="I23" s="65"/>
    </row>
    <row r="24" s="2" customFormat="1" ht="45" customHeight="1" spans="1:9">
      <c r="A24" s="8">
        <v>21</v>
      </c>
      <c r="B24" s="9" t="s">
        <v>108</v>
      </c>
      <c r="C24" s="9"/>
      <c r="D24" s="9" t="s">
        <v>109</v>
      </c>
      <c r="E24" s="9" t="s">
        <v>110</v>
      </c>
      <c r="F24" s="9">
        <v>25</v>
      </c>
      <c r="G24" s="9">
        <v>1</v>
      </c>
      <c r="H24" s="9">
        <f t="shared" si="0"/>
        <v>25</v>
      </c>
      <c r="I24" s="65"/>
    </row>
    <row r="25" s="2" customFormat="1" ht="45" customHeight="1" spans="1:9">
      <c r="A25" s="8">
        <v>22</v>
      </c>
      <c r="B25" s="55" t="s">
        <v>111</v>
      </c>
      <c r="C25" s="9" t="str">
        <f>_xlfn.DISPIMG("ID_F71C4821082243DF921C2654A68CEF08",1)</f>
        <v>=DISPIMG("ID_F71C4821082243DF921C2654A68CEF08",1)</v>
      </c>
      <c r="D25" s="9" t="s">
        <v>112</v>
      </c>
      <c r="E25" s="9" t="s">
        <v>89</v>
      </c>
      <c r="F25" s="8">
        <v>5</v>
      </c>
      <c r="G25" s="8">
        <v>3</v>
      </c>
      <c r="H25" s="9">
        <f t="shared" si="0"/>
        <v>15</v>
      </c>
      <c r="I25" s="65"/>
    </row>
    <row r="26" s="2" customFormat="1" ht="45" customHeight="1" spans="1:9">
      <c r="A26" s="8">
        <v>23</v>
      </c>
      <c r="B26" s="55" t="s">
        <v>111</v>
      </c>
      <c r="C26" s="9"/>
      <c r="D26" s="9" t="s">
        <v>113</v>
      </c>
      <c r="E26" s="9" t="s">
        <v>89</v>
      </c>
      <c r="F26" s="8">
        <v>5</v>
      </c>
      <c r="G26" s="8">
        <v>3</v>
      </c>
      <c r="H26" s="9">
        <f t="shared" si="0"/>
        <v>15</v>
      </c>
      <c r="I26" s="65"/>
    </row>
    <row r="27" s="2" customFormat="1" ht="45" customHeight="1" spans="1:9">
      <c r="A27" s="8">
        <v>24</v>
      </c>
      <c r="B27" s="55" t="s">
        <v>111</v>
      </c>
      <c r="C27" s="9"/>
      <c r="D27" s="9" t="s">
        <v>114</v>
      </c>
      <c r="E27" s="9" t="s">
        <v>89</v>
      </c>
      <c r="F27" s="8">
        <v>5</v>
      </c>
      <c r="G27" s="8">
        <v>5</v>
      </c>
      <c r="H27" s="9">
        <f t="shared" si="0"/>
        <v>25</v>
      </c>
      <c r="I27" s="65"/>
    </row>
    <row r="28" s="2" customFormat="1" ht="45" customHeight="1" spans="1:9">
      <c r="A28" s="8">
        <v>25</v>
      </c>
      <c r="B28" s="55" t="s">
        <v>111</v>
      </c>
      <c r="C28" s="9"/>
      <c r="D28" s="9" t="s">
        <v>115</v>
      </c>
      <c r="E28" s="9" t="s">
        <v>89</v>
      </c>
      <c r="F28" s="8">
        <v>5</v>
      </c>
      <c r="G28" s="8">
        <v>5</v>
      </c>
      <c r="H28" s="9">
        <f t="shared" si="0"/>
        <v>25</v>
      </c>
      <c r="I28" s="65"/>
    </row>
    <row r="29" s="2" customFormat="1" ht="45" customHeight="1" spans="1:9">
      <c r="A29" s="8">
        <v>26</v>
      </c>
      <c r="B29" s="55" t="s">
        <v>111</v>
      </c>
      <c r="C29" s="9"/>
      <c r="D29" s="9" t="s">
        <v>116</v>
      </c>
      <c r="E29" s="9" t="s">
        <v>89</v>
      </c>
      <c r="F29" s="8">
        <v>5</v>
      </c>
      <c r="G29" s="8">
        <v>5</v>
      </c>
      <c r="H29" s="9">
        <f t="shared" si="0"/>
        <v>25</v>
      </c>
      <c r="I29" s="65"/>
    </row>
    <row r="30" s="2" customFormat="1" ht="45" customHeight="1" spans="1:9">
      <c r="A30" s="8">
        <v>27</v>
      </c>
      <c r="B30" s="9" t="s">
        <v>117</v>
      </c>
      <c r="C30" s="9" t="str">
        <f>_xlfn.DISPIMG("ID_161D57CC5B624423B3FED10DA72B0997",1)</f>
        <v>=DISPIMG("ID_161D57CC5B624423B3FED10DA72B0997",1)</v>
      </c>
      <c r="D30" s="9" t="s">
        <v>118</v>
      </c>
      <c r="E30" s="9" t="s">
        <v>89</v>
      </c>
      <c r="F30" s="9">
        <v>150</v>
      </c>
      <c r="G30" s="9">
        <v>1</v>
      </c>
      <c r="H30" s="9">
        <f t="shared" si="0"/>
        <v>150</v>
      </c>
      <c r="I30" s="65"/>
    </row>
    <row r="31" s="2" customFormat="1" ht="45" customHeight="1" spans="1:9">
      <c r="A31" s="8">
        <v>28</v>
      </c>
      <c r="B31" s="9" t="s">
        <v>119</v>
      </c>
      <c r="C31" s="9"/>
      <c r="D31" s="9" t="s">
        <v>120</v>
      </c>
      <c r="E31" s="9" t="s">
        <v>121</v>
      </c>
      <c r="F31" s="9">
        <v>5</v>
      </c>
      <c r="G31" s="9">
        <v>10</v>
      </c>
      <c r="H31" s="9">
        <f t="shared" si="0"/>
        <v>50</v>
      </c>
      <c r="I31" s="65"/>
    </row>
    <row r="32" s="2" customFormat="1" ht="27" customHeight="1" spans="1:9">
      <c r="A32" s="8"/>
      <c r="B32" s="17" t="s">
        <v>62</v>
      </c>
      <c r="C32" s="18"/>
      <c r="D32" s="18"/>
      <c r="E32" s="18"/>
      <c r="F32" s="18"/>
      <c r="G32" s="19"/>
      <c r="H32" s="8">
        <f>SUM(H4:H31)</f>
        <v>966</v>
      </c>
      <c r="I32" s="9"/>
    </row>
    <row r="33" s="52" customFormat="1" spans="2:9">
      <c r="B33" s="58"/>
      <c r="H33" s="62"/>
      <c r="I33" s="58"/>
    </row>
    <row r="34" s="52" customFormat="1" spans="2:2">
      <c r="B34" s="58"/>
    </row>
    <row r="35" s="52" customFormat="1" spans="2:2">
      <c r="B35" s="58"/>
    </row>
    <row r="36" s="52" customFormat="1" spans="2:2">
      <c r="B36" s="58"/>
    </row>
    <row r="37" s="52" customFormat="1" spans="2:2">
      <c r="B37" s="58"/>
    </row>
    <row r="38" s="52" customFormat="1" spans="2:2">
      <c r="B38" s="58"/>
    </row>
    <row r="39" s="52" customFormat="1" spans="2:2">
      <c r="B39" s="58"/>
    </row>
    <row r="40" s="52" customFormat="1" spans="2:2">
      <c r="B40" s="58"/>
    </row>
    <row r="41" s="52" customFormat="1" spans="2:2">
      <c r="B41" s="58"/>
    </row>
    <row r="42" s="52" customFormat="1" spans="2:2">
      <c r="B42" s="58"/>
    </row>
    <row r="43" s="52" customFormat="1" spans="2:2">
      <c r="B43" s="58"/>
    </row>
  </sheetData>
  <sheetProtection formatCells="0" formatColumns="0" formatRows="0" insertRows="0" insertColumns="0" insertHyperlinks="0" deleteColumns="0" deleteRows="0" sort="0" autoFilter="0" pivotTables="0"/>
  <mergeCells count="3">
    <mergeCell ref="A1:I1"/>
    <mergeCell ref="A2:I2"/>
    <mergeCell ref="B32:G32"/>
  </mergeCells>
  <pageMargins left="0.75" right="0.75" top="1" bottom="1" header="0.5" footer="0.5"/>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40"/>
  <sheetViews>
    <sheetView topLeftCell="A25" workbookViewId="0">
      <selection activeCell="H29" sqref="H29"/>
    </sheetView>
  </sheetViews>
  <sheetFormatPr defaultColWidth="8" defaultRowHeight="15.6"/>
  <cols>
    <col min="1" max="1" width="3.66666666666667" style="53" customWidth="1"/>
    <col min="2" max="2" width="8.11363636363636" style="54" customWidth="1"/>
    <col min="3" max="3" width="14" style="53" customWidth="1"/>
    <col min="4" max="4" width="9.4469696969697" style="53" customWidth="1"/>
    <col min="5" max="5" width="5.78030303030303" style="53" customWidth="1"/>
    <col min="6" max="6" width="5.5530303030303" style="53" customWidth="1"/>
    <col min="7" max="7" width="7" style="53" customWidth="1"/>
    <col min="8" max="8" width="7.88636363636364" style="53" customWidth="1"/>
    <col min="9" max="9" width="6.5530303030303" style="53" customWidth="1"/>
    <col min="10" max="16384" width="8" style="53"/>
  </cols>
  <sheetData>
    <row r="1" ht="36" customHeight="1" spans="1:9">
      <c r="A1" s="3" t="s">
        <v>0</v>
      </c>
      <c r="B1" s="4"/>
      <c r="C1" s="5"/>
      <c r="D1" s="5"/>
      <c r="E1" s="5"/>
      <c r="F1" s="5"/>
      <c r="G1" s="5"/>
      <c r="H1" s="5"/>
      <c r="I1" s="5"/>
    </row>
    <row r="2" ht="30" customHeight="1" spans="1:9">
      <c r="A2" s="6" t="s">
        <v>122</v>
      </c>
      <c r="B2" s="7"/>
      <c r="C2" s="7"/>
      <c r="D2" s="7"/>
      <c r="E2" s="7"/>
      <c r="F2" s="7"/>
      <c r="G2" s="7"/>
      <c r="H2" s="7"/>
      <c r="I2" s="21"/>
    </row>
    <row r="3" s="52" customFormat="1" ht="27" customHeight="1" spans="1:9">
      <c r="A3" s="8" t="s">
        <v>2</v>
      </c>
      <c r="B3" s="9" t="s">
        <v>3</v>
      </c>
      <c r="C3" s="8" t="s">
        <v>4</v>
      </c>
      <c r="D3" s="8" t="s">
        <v>5</v>
      </c>
      <c r="E3" s="9" t="s">
        <v>6</v>
      </c>
      <c r="F3" s="9" t="s">
        <v>7</v>
      </c>
      <c r="G3" s="9" t="s">
        <v>8</v>
      </c>
      <c r="H3" s="9" t="s">
        <v>9</v>
      </c>
      <c r="I3" s="8" t="s">
        <v>10</v>
      </c>
    </row>
    <row r="4" s="2" customFormat="1" ht="49" customHeight="1" spans="1:9">
      <c r="A4" s="8">
        <v>1</v>
      </c>
      <c r="B4" s="55" t="s">
        <v>123</v>
      </c>
      <c r="C4" s="8"/>
      <c r="D4" s="9" t="s">
        <v>124</v>
      </c>
      <c r="E4" s="9" t="s">
        <v>83</v>
      </c>
      <c r="F4" s="9">
        <v>20</v>
      </c>
      <c r="G4" s="9">
        <v>3</v>
      </c>
      <c r="H4" s="9">
        <f>G4*F4</f>
        <v>60</v>
      </c>
      <c r="I4" s="59"/>
    </row>
    <row r="5" s="2" customFormat="1" ht="49" customHeight="1" spans="1:9">
      <c r="A5" s="8">
        <v>2</v>
      </c>
      <c r="B5" s="55" t="s">
        <v>123</v>
      </c>
      <c r="C5" s="8"/>
      <c r="D5" s="9" t="s">
        <v>125</v>
      </c>
      <c r="E5" s="9" t="s">
        <v>83</v>
      </c>
      <c r="F5" s="8">
        <v>20</v>
      </c>
      <c r="G5" s="9">
        <v>3</v>
      </c>
      <c r="H5" s="9">
        <f t="shared" ref="H5:H28" si="0">G5*F5</f>
        <v>60</v>
      </c>
      <c r="I5" s="8"/>
    </row>
    <row r="6" s="2" customFormat="1" ht="49" customHeight="1" spans="1:9">
      <c r="A6" s="8">
        <v>3</v>
      </c>
      <c r="B6" s="55" t="s">
        <v>126</v>
      </c>
      <c r="C6" s="8"/>
      <c r="D6" s="9" t="s">
        <v>127</v>
      </c>
      <c r="E6" s="9" t="s">
        <v>83</v>
      </c>
      <c r="F6" s="8">
        <v>10</v>
      </c>
      <c r="G6" s="9">
        <v>3</v>
      </c>
      <c r="H6" s="9">
        <f t="shared" si="0"/>
        <v>30</v>
      </c>
      <c r="I6" s="8"/>
    </row>
    <row r="7" s="2" customFormat="1" ht="49" customHeight="1" spans="1:9">
      <c r="A7" s="8">
        <v>4</v>
      </c>
      <c r="B7" s="55" t="s">
        <v>126</v>
      </c>
      <c r="C7" s="8"/>
      <c r="D7" s="9" t="s">
        <v>128</v>
      </c>
      <c r="E7" s="9" t="s">
        <v>83</v>
      </c>
      <c r="F7" s="56">
        <v>15</v>
      </c>
      <c r="G7" s="9">
        <v>4</v>
      </c>
      <c r="H7" s="9">
        <f t="shared" si="0"/>
        <v>60</v>
      </c>
      <c r="I7" s="8"/>
    </row>
    <row r="8" s="2" customFormat="1" ht="49" customHeight="1" spans="1:9">
      <c r="A8" s="8">
        <v>5</v>
      </c>
      <c r="B8" s="55" t="s">
        <v>126</v>
      </c>
      <c r="C8" s="9"/>
      <c r="D8" s="9" t="s">
        <v>129</v>
      </c>
      <c r="E8" s="9" t="s">
        <v>83</v>
      </c>
      <c r="F8" s="8">
        <v>10</v>
      </c>
      <c r="G8" s="9">
        <v>5</v>
      </c>
      <c r="H8" s="9">
        <f t="shared" si="0"/>
        <v>50</v>
      </c>
      <c r="I8" s="55"/>
    </row>
    <row r="9" s="2" customFormat="1" ht="49" customHeight="1" spans="1:9">
      <c r="A9" s="8">
        <v>6</v>
      </c>
      <c r="B9" s="55" t="s">
        <v>126</v>
      </c>
      <c r="C9" s="9"/>
      <c r="D9" s="9" t="s">
        <v>130</v>
      </c>
      <c r="E9" s="9" t="s">
        <v>83</v>
      </c>
      <c r="F9" s="8">
        <v>10</v>
      </c>
      <c r="G9" s="8">
        <v>3</v>
      </c>
      <c r="H9" s="9">
        <f t="shared" si="0"/>
        <v>30</v>
      </c>
      <c r="I9" s="55"/>
    </row>
    <row r="10" s="2" customFormat="1" ht="49" customHeight="1" spans="1:9">
      <c r="A10" s="8">
        <v>7</v>
      </c>
      <c r="B10" s="55" t="s">
        <v>126</v>
      </c>
      <c r="C10" s="9"/>
      <c r="D10" s="9" t="s">
        <v>131</v>
      </c>
      <c r="E10" s="9" t="s">
        <v>83</v>
      </c>
      <c r="F10" s="8">
        <v>15</v>
      </c>
      <c r="G10" s="8">
        <v>4</v>
      </c>
      <c r="H10" s="9">
        <f t="shared" si="0"/>
        <v>60</v>
      </c>
      <c r="I10" s="55"/>
    </row>
    <row r="11" s="2" customFormat="1" ht="49" customHeight="1" spans="1:9">
      <c r="A11" s="8">
        <v>8</v>
      </c>
      <c r="B11" s="55" t="s">
        <v>126</v>
      </c>
      <c r="C11" s="9"/>
      <c r="D11" s="9" t="s">
        <v>132</v>
      </c>
      <c r="E11" s="9" t="s">
        <v>83</v>
      </c>
      <c r="F11" s="8">
        <v>15</v>
      </c>
      <c r="G11" s="8">
        <v>5</v>
      </c>
      <c r="H11" s="9">
        <f t="shared" si="0"/>
        <v>75</v>
      </c>
      <c r="I11" s="55"/>
    </row>
    <row r="12" s="2" customFormat="1" ht="49" customHeight="1" spans="1:9">
      <c r="A12" s="8">
        <v>9</v>
      </c>
      <c r="B12" s="55" t="s">
        <v>67</v>
      </c>
      <c r="C12" s="9"/>
      <c r="D12" s="9" t="s">
        <v>133</v>
      </c>
      <c r="E12" s="9" t="s">
        <v>83</v>
      </c>
      <c r="F12" s="8">
        <v>30</v>
      </c>
      <c r="G12" s="8">
        <v>5</v>
      </c>
      <c r="H12" s="9">
        <f t="shared" si="0"/>
        <v>150</v>
      </c>
      <c r="I12" s="55"/>
    </row>
    <row r="13" s="2" customFormat="1" ht="49" customHeight="1" spans="1:9">
      <c r="A13" s="8">
        <v>10</v>
      </c>
      <c r="B13" s="55" t="s">
        <v>67</v>
      </c>
      <c r="C13" s="9"/>
      <c r="D13" s="55" t="s">
        <v>134</v>
      </c>
      <c r="E13" s="9" t="s">
        <v>83</v>
      </c>
      <c r="F13" s="8">
        <v>30</v>
      </c>
      <c r="G13" s="9">
        <v>5</v>
      </c>
      <c r="H13" s="9">
        <f t="shared" si="0"/>
        <v>150</v>
      </c>
      <c r="I13" s="55"/>
    </row>
    <row r="14" s="2" customFormat="1" ht="49" customHeight="1" spans="1:9">
      <c r="A14" s="8">
        <v>11</v>
      </c>
      <c r="B14" s="55" t="s">
        <v>67</v>
      </c>
      <c r="C14" s="9"/>
      <c r="D14" s="55" t="s">
        <v>135</v>
      </c>
      <c r="E14" s="9" t="s">
        <v>83</v>
      </c>
      <c r="F14" s="8">
        <v>15</v>
      </c>
      <c r="G14" s="9">
        <v>2</v>
      </c>
      <c r="H14" s="9">
        <f t="shared" si="0"/>
        <v>30</v>
      </c>
      <c r="I14" s="55"/>
    </row>
    <row r="15" s="2" customFormat="1" ht="49" customHeight="1" spans="1:9">
      <c r="A15" s="8">
        <v>12</v>
      </c>
      <c r="B15" s="55" t="s">
        <v>67</v>
      </c>
      <c r="C15" s="9"/>
      <c r="D15" s="55" t="s">
        <v>135</v>
      </c>
      <c r="E15" s="9" t="s">
        <v>83</v>
      </c>
      <c r="F15" s="8">
        <v>15</v>
      </c>
      <c r="G15" s="9">
        <v>2</v>
      </c>
      <c r="H15" s="9">
        <f t="shared" si="0"/>
        <v>30</v>
      </c>
      <c r="I15" s="55"/>
    </row>
    <row r="16" s="2" customFormat="1" ht="49" customHeight="1" spans="1:9">
      <c r="A16" s="8">
        <v>13</v>
      </c>
      <c r="B16" s="55" t="s">
        <v>67</v>
      </c>
      <c r="C16" s="9"/>
      <c r="D16" s="55" t="s">
        <v>135</v>
      </c>
      <c r="E16" s="9" t="s">
        <v>83</v>
      </c>
      <c r="F16" s="8">
        <v>15</v>
      </c>
      <c r="G16" s="9">
        <v>2</v>
      </c>
      <c r="H16" s="9">
        <f t="shared" si="0"/>
        <v>30</v>
      </c>
      <c r="I16" s="55"/>
    </row>
    <row r="17" s="2" customFormat="1" ht="49" customHeight="1" spans="1:9">
      <c r="A17" s="8">
        <v>14</v>
      </c>
      <c r="B17" s="55" t="s">
        <v>67</v>
      </c>
      <c r="C17" s="9"/>
      <c r="D17" s="55" t="s">
        <v>135</v>
      </c>
      <c r="E17" s="9" t="s">
        <v>83</v>
      </c>
      <c r="F17" s="8">
        <v>15</v>
      </c>
      <c r="G17" s="9">
        <v>2</v>
      </c>
      <c r="H17" s="9">
        <f t="shared" si="0"/>
        <v>30</v>
      </c>
      <c r="I17" s="55"/>
    </row>
    <row r="18" s="2" customFormat="1" ht="49" customHeight="1" spans="1:9">
      <c r="A18" s="8">
        <v>15</v>
      </c>
      <c r="B18" s="55" t="s">
        <v>67</v>
      </c>
      <c r="C18" s="9"/>
      <c r="D18" s="55" t="s">
        <v>135</v>
      </c>
      <c r="E18" s="9" t="s">
        <v>83</v>
      </c>
      <c r="F18" s="8">
        <v>15</v>
      </c>
      <c r="G18" s="9">
        <v>2</v>
      </c>
      <c r="H18" s="9">
        <f t="shared" si="0"/>
        <v>30</v>
      </c>
      <c r="I18" s="55"/>
    </row>
    <row r="19" s="2" customFormat="1" ht="49" customHeight="1" spans="1:9">
      <c r="A19" s="8">
        <v>16</v>
      </c>
      <c r="B19" s="55" t="s">
        <v>67</v>
      </c>
      <c r="C19" s="9"/>
      <c r="D19" s="55" t="s">
        <v>135</v>
      </c>
      <c r="E19" s="9" t="s">
        <v>83</v>
      </c>
      <c r="F19" s="8">
        <v>15</v>
      </c>
      <c r="G19" s="9">
        <v>2</v>
      </c>
      <c r="H19" s="9">
        <f t="shared" si="0"/>
        <v>30</v>
      </c>
      <c r="I19" s="55"/>
    </row>
    <row r="20" s="2" customFormat="1" ht="49" customHeight="1" spans="1:9">
      <c r="A20" s="8">
        <v>17</v>
      </c>
      <c r="B20" s="55" t="s">
        <v>69</v>
      </c>
      <c r="C20" s="9"/>
      <c r="D20" s="9" t="s">
        <v>136</v>
      </c>
      <c r="E20" s="9" t="s">
        <v>66</v>
      </c>
      <c r="F20" s="8">
        <v>15</v>
      </c>
      <c r="G20" s="8">
        <v>4</v>
      </c>
      <c r="H20" s="9">
        <f t="shared" si="0"/>
        <v>60</v>
      </c>
      <c r="I20" s="55"/>
    </row>
    <row r="21" s="2" customFormat="1" ht="49" customHeight="1" spans="1:9">
      <c r="A21" s="8">
        <v>18</v>
      </c>
      <c r="B21" s="55" t="s">
        <v>111</v>
      </c>
      <c r="C21" s="9"/>
      <c r="D21" s="9" t="s">
        <v>112</v>
      </c>
      <c r="E21" s="9" t="s">
        <v>89</v>
      </c>
      <c r="F21" s="8">
        <v>5</v>
      </c>
      <c r="G21" s="8">
        <v>4</v>
      </c>
      <c r="H21" s="9">
        <f t="shared" si="0"/>
        <v>20</v>
      </c>
      <c r="I21" s="55"/>
    </row>
    <row r="22" s="2" customFormat="1" ht="49" customHeight="1" spans="1:9">
      <c r="A22" s="8">
        <v>19</v>
      </c>
      <c r="B22" s="55" t="s">
        <v>111</v>
      </c>
      <c r="C22" s="9"/>
      <c r="D22" s="9" t="s">
        <v>113</v>
      </c>
      <c r="E22" s="9" t="s">
        <v>89</v>
      </c>
      <c r="F22" s="8">
        <v>5</v>
      </c>
      <c r="G22" s="8">
        <v>4</v>
      </c>
      <c r="H22" s="9">
        <f t="shared" si="0"/>
        <v>20</v>
      </c>
      <c r="I22" s="55"/>
    </row>
    <row r="23" s="2" customFormat="1" ht="49" customHeight="1" spans="1:9">
      <c r="A23" s="8">
        <v>20</v>
      </c>
      <c r="B23" s="55" t="s">
        <v>111</v>
      </c>
      <c r="C23" s="9"/>
      <c r="D23" s="9" t="s">
        <v>114</v>
      </c>
      <c r="E23" s="9" t="s">
        <v>89</v>
      </c>
      <c r="F23" s="8">
        <v>5</v>
      </c>
      <c r="G23" s="8">
        <v>4</v>
      </c>
      <c r="H23" s="9">
        <f t="shared" si="0"/>
        <v>20</v>
      </c>
      <c r="I23" s="55"/>
    </row>
    <row r="24" s="2" customFormat="1" ht="49" customHeight="1" spans="1:9">
      <c r="A24" s="8">
        <v>21</v>
      </c>
      <c r="B24" s="55" t="s">
        <v>111</v>
      </c>
      <c r="C24" s="9"/>
      <c r="D24" s="9" t="s">
        <v>115</v>
      </c>
      <c r="E24" s="9" t="s">
        <v>89</v>
      </c>
      <c r="F24" s="8">
        <v>5</v>
      </c>
      <c r="G24" s="8">
        <v>4</v>
      </c>
      <c r="H24" s="9">
        <f t="shared" si="0"/>
        <v>20</v>
      </c>
      <c r="I24" s="55"/>
    </row>
    <row r="25" s="2" customFormat="1" ht="49" customHeight="1" spans="1:9">
      <c r="A25" s="8">
        <v>22</v>
      </c>
      <c r="B25" s="55" t="s">
        <v>111</v>
      </c>
      <c r="C25" s="9"/>
      <c r="D25" s="9" t="s">
        <v>116</v>
      </c>
      <c r="E25" s="9" t="s">
        <v>89</v>
      </c>
      <c r="F25" s="8">
        <v>5</v>
      </c>
      <c r="G25" s="8">
        <v>4</v>
      </c>
      <c r="H25" s="9">
        <f t="shared" si="0"/>
        <v>20</v>
      </c>
      <c r="I25" s="55"/>
    </row>
    <row r="26" s="2" customFormat="1" ht="49" customHeight="1" spans="1:9">
      <c r="A26" s="8">
        <v>23</v>
      </c>
      <c r="B26" s="55" t="s">
        <v>137</v>
      </c>
      <c r="C26" s="9" t="str">
        <f>_xlfn.DISPIMG("ID_E4CF12D0F6854835B2BE37919B22DC2E",1)</f>
        <v>=DISPIMG("ID_E4CF12D0F6854835B2BE37919B22DC2E",1)</v>
      </c>
      <c r="D26" s="9" t="s">
        <v>138</v>
      </c>
      <c r="E26" s="9" t="s">
        <v>139</v>
      </c>
      <c r="F26" s="8">
        <v>15</v>
      </c>
      <c r="G26" s="8">
        <v>2</v>
      </c>
      <c r="H26" s="9">
        <f t="shared" si="0"/>
        <v>30</v>
      </c>
      <c r="I26" s="60"/>
    </row>
    <row r="27" s="2" customFormat="1" ht="49" customHeight="1" spans="1:9">
      <c r="A27" s="8">
        <v>24</v>
      </c>
      <c r="B27" s="10" t="s">
        <v>64</v>
      </c>
      <c r="C27" s="11"/>
      <c r="D27" s="55" t="s">
        <v>65</v>
      </c>
      <c r="E27" s="9" t="s">
        <v>66</v>
      </c>
      <c r="F27" s="8">
        <v>50</v>
      </c>
      <c r="G27" s="8">
        <v>1</v>
      </c>
      <c r="H27" s="9">
        <f t="shared" si="0"/>
        <v>50</v>
      </c>
      <c r="I27" s="55"/>
    </row>
    <row r="28" s="2" customFormat="1" ht="49" customHeight="1" spans="1:9">
      <c r="A28" s="8">
        <v>25</v>
      </c>
      <c r="B28" s="57" t="s">
        <v>140</v>
      </c>
      <c r="C28" s="11" t="str">
        <f>_xlfn.DISPIMG("ID_BCE2AD6461714231A7BF431EB0AF1FB2",1)</f>
        <v>=DISPIMG("ID_BCE2AD6461714231A7BF431EB0AF1FB2",1)</v>
      </c>
      <c r="D28" s="55" t="s">
        <v>141</v>
      </c>
      <c r="E28" s="9" t="s">
        <v>142</v>
      </c>
      <c r="F28" s="8">
        <v>5</v>
      </c>
      <c r="G28" s="8">
        <v>2</v>
      </c>
      <c r="H28" s="9">
        <f t="shared" si="0"/>
        <v>10</v>
      </c>
      <c r="I28" s="60"/>
    </row>
    <row r="29" s="2" customFormat="1" ht="27" customHeight="1" spans="1:9">
      <c r="A29" s="8"/>
      <c r="B29" s="17" t="s">
        <v>62</v>
      </c>
      <c r="C29" s="18"/>
      <c r="D29" s="18"/>
      <c r="E29" s="18"/>
      <c r="F29" s="18"/>
      <c r="G29" s="19"/>
      <c r="H29" s="8">
        <f>SUM(H4:H28)</f>
        <v>1155</v>
      </c>
      <c r="I29" s="8"/>
    </row>
    <row r="30" s="52" customFormat="1" spans="2:2">
      <c r="B30" s="58"/>
    </row>
    <row r="31" s="52" customFormat="1" spans="2:2">
      <c r="B31" s="58"/>
    </row>
    <row r="32" s="52" customFormat="1" spans="2:2">
      <c r="B32" s="58"/>
    </row>
    <row r="33" s="52" customFormat="1" spans="2:2">
      <c r="B33" s="58"/>
    </row>
    <row r="34" s="52" customFormat="1" spans="2:2">
      <c r="B34" s="58"/>
    </row>
    <row r="35" s="52" customFormat="1" spans="2:2">
      <c r="B35" s="58"/>
    </row>
    <row r="36" s="52" customFormat="1" spans="2:2">
      <c r="B36" s="58"/>
    </row>
    <row r="37" s="52" customFormat="1" spans="2:2">
      <c r="B37" s="58"/>
    </row>
    <row r="38" s="52" customFormat="1" spans="2:2">
      <c r="B38" s="58"/>
    </row>
    <row r="39" s="52" customFormat="1" spans="2:2">
      <c r="B39" s="58"/>
    </row>
    <row r="40" s="52" customFormat="1" spans="2:2">
      <c r="B40" s="58"/>
    </row>
  </sheetData>
  <sheetProtection formatCells="0" formatColumns="0" formatRows="0" insertRows="0" insertColumns="0" insertHyperlinks="0" deleteColumns="0" deleteRows="0" sort="0" autoFilter="0" pivotTables="0"/>
  <mergeCells count="3">
    <mergeCell ref="A1:I1"/>
    <mergeCell ref="A2:I2"/>
    <mergeCell ref="B29:G29"/>
  </mergeCells>
  <pageMargins left="0.75" right="0.75" top="1" bottom="1" header="0.5" footer="0.5"/>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8"/>
  <sheetViews>
    <sheetView topLeftCell="A5" workbookViewId="0">
      <selection activeCell="F11" sqref="F11"/>
    </sheetView>
  </sheetViews>
  <sheetFormatPr defaultColWidth="8.88636363636364" defaultRowHeight="15.6" outlineLevelRow="7"/>
  <cols>
    <col min="3" max="3" width="11.1136363636364"/>
  </cols>
  <sheetData>
    <row r="1" ht="28.2" spans="1:9">
      <c r="A1" s="3" t="s">
        <v>0</v>
      </c>
      <c r="B1" s="4"/>
      <c r="C1" s="5"/>
      <c r="D1" s="5"/>
      <c r="E1" s="5"/>
      <c r="F1" s="5"/>
      <c r="G1" s="5"/>
      <c r="H1" s="5"/>
      <c r="I1" s="5"/>
    </row>
    <row r="2" spans="1:9">
      <c r="A2" s="6" t="s">
        <v>143</v>
      </c>
      <c r="B2" s="7"/>
      <c r="C2" s="7"/>
      <c r="D2" s="7"/>
      <c r="E2" s="7"/>
      <c r="F2" s="7"/>
      <c r="G2" s="7"/>
      <c r="H2" s="7"/>
      <c r="I2" s="21"/>
    </row>
    <row r="3" spans="1:9">
      <c r="A3" s="8" t="s">
        <v>2</v>
      </c>
      <c r="B3" s="9" t="s">
        <v>3</v>
      </c>
      <c r="C3" s="8" t="s">
        <v>4</v>
      </c>
      <c r="D3" s="8" t="s">
        <v>5</v>
      </c>
      <c r="E3" s="9" t="s">
        <v>6</v>
      </c>
      <c r="F3" s="9" t="s">
        <v>7</v>
      </c>
      <c r="G3" s="9" t="s">
        <v>8</v>
      </c>
      <c r="H3" s="9" t="s">
        <v>9</v>
      </c>
      <c r="I3" s="8" t="s">
        <v>10</v>
      </c>
    </row>
    <row r="4" ht="133" customHeight="1" spans="1:9">
      <c r="A4" s="8">
        <v>1</v>
      </c>
      <c r="B4" s="48" t="s">
        <v>144</v>
      </c>
      <c r="C4" s="38"/>
      <c r="D4" s="26" t="s">
        <v>145</v>
      </c>
      <c r="E4" s="49" t="s">
        <v>121</v>
      </c>
      <c r="F4" s="23">
        <v>100</v>
      </c>
      <c r="G4" s="26">
        <v>1</v>
      </c>
      <c r="H4" s="26">
        <f>G4*F4</f>
        <v>100</v>
      </c>
      <c r="I4" s="51"/>
    </row>
    <row r="5" ht="129" customHeight="1" spans="1:9">
      <c r="A5" s="8">
        <v>2</v>
      </c>
      <c r="B5" s="24" t="s">
        <v>146</v>
      </c>
      <c r="C5" s="38"/>
      <c r="D5" s="26" t="s">
        <v>147</v>
      </c>
      <c r="E5" s="49" t="s">
        <v>121</v>
      </c>
      <c r="F5" s="23">
        <v>50</v>
      </c>
      <c r="G5" s="26">
        <v>1</v>
      </c>
      <c r="H5" s="26">
        <f>G5*F5</f>
        <v>50</v>
      </c>
      <c r="I5" s="51"/>
    </row>
    <row r="6" ht="129" customHeight="1" spans="1:9">
      <c r="A6" s="8">
        <v>3</v>
      </c>
      <c r="B6" s="26" t="s">
        <v>148</v>
      </c>
      <c r="C6" s="38"/>
      <c r="D6" s="26" t="s">
        <v>149</v>
      </c>
      <c r="E6" s="49" t="s">
        <v>121</v>
      </c>
      <c r="F6" s="23">
        <v>78</v>
      </c>
      <c r="G6" s="23">
        <v>1</v>
      </c>
      <c r="H6" s="26">
        <f>G6*F6</f>
        <v>78</v>
      </c>
      <c r="I6" s="51"/>
    </row>
    <row r="7" ht="62.4" spans="1:9">
      <c r="A7" s="8">
        <v>4</v>
      </c>
      <c r="B7" s="50" t="s">
        <v>150</v>
      </c>
      <c r="C7" s="26"/>
      <c r="D7" s="26" t="s">
        <v>151</v>
      </c>
      <c r="E7" s="49" t="s">
        <v>121</v>
      </c>
      <c r="F7" s="23">
        <v>120</v>
      </c>
      <c r="G7" s="26">
        <v>1</v>
      </c>
      <c r="H7" s="26">
        <f>G7*F7</f>
        <v>120</v>
      </c>
      <c r="I7" s="51"/>
    </row>
    <row r="8" s="2" customFormat="1" ht="27" customHeight="1" spans="1:9">
      <c r="A8" s="8"/>
      <c r="B8" s="17" t="s">
        <v>62</v>
      </c>
      <c r="C8" s="18"/>
      <c r="D8" s="18"/>
      <c r="E8" s="18"/>
      <c r="F8" s="18"/>
      <c r="G8" s="19"/>
      <c r="H8" s="8">
        <f>SUM(H4:H7)</f>
        <v>348</v>
      </c>
      <c r="I8" s="8"/>
    </row>
  </sheetData>
  <mergeCells count="3">
    <mergeCell ref="A1:I1"/>
    <mergeCell ref="A2:I2"/>
    <mergeCell ref="B8:G8"/>
  </mergeCells>
  <pageMargins left="0.75" right="0.75" top="1" bottom="1" header="0.5" footer="0.5"/>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4"/>
  <sheetViews>
    <sheetView topLeftCell="A11" workbookViewId="0">
      <selection activeCell="G21" sqref="G21"/>
    </sheetView>
  </sheetViews>
  <sheetFormatPr defaultColWidth="8.88636363636364" defaultRowHeight="15.6"/>
  <cols>
    <col min="3" max="3" width="11.1136363636364"/>
    <col min="4" max="4" width="10.6666666666667"/>
  </cols>
  <sheetData>
    <row r="1" ht="28.2" spans="1:9">
      <c r="A1" s="3" t="s">
        <v>0</v>
      </c>
      <c r="B1" s="4"/>
      <c r="C1" s="5"/>
      <c r="D1" s="5"/>
      <c r="E1" s="5"/>
      <c r="F1" s="5"/>
      <c r="G1" s="5"/>
      <c r="H1" s="5"/>
      <c r="I1" s="5"/>
    </row>
    <row r="2" spans="1:9">
      <c r="A2" s="6" t="s">
        <v>152</v>
      </c>
      <c r="B2" s="7"/>
      <c r="C2" s="7"/>
      <c r="D2" s="7"/>
      <c r="E2" s="7"/>
      <c r="F2" s="7"/>
      <c r="G2" s="7"/>
      <c r="H2" s="7"/>
      <c r="I2" s="21"/>
    </row>
    <row r="3" spans="1:9">
      <c r="A3" s="8" t="s">
        <v>2</v>
      </c>
      <c r="B3" s="9" t="s">
        <v>3</v>
      </c>
      <c r="C3" s="8" t="s">
        <v>4</v>
      </c>
      <c r="D3" s="8" t="s">
        <v>5</v>
      </c>
      <c r="E3" s="9" t="s">
        <v>6</v>
      </c>
      <c r="F3" s="9" t="s">
        <v>7</v>
      </c>
      <c r="G3" s="9" t="s">
        <v>8</v>
      </c>
      <c r="H3" s="9" t="s">
        <v>9</v>
      </c>
      <c r="I3" s="8" t="s">
        <v>10</v>
      </c>
    </row>
    <row r="4" ht="33" customHeight="1" spans="1:9">
      <c r="A4" s="23">
        <v>1</v>
      </c>
      <c r="B4" s="26" t="s">
        <v>153</v>
      </c>
      <c r="C4" s="25"/>
      <c r="D4" s="26" t="s">
        <v>154</v>
      </c>
      <c r="E4" s="37" t="s">
        <v>121</v>
      </c>
      <c r="F4" s="26">
        <v>200</v>
      </c>
      <c r="G4" s="26">
        <v>2</v>
      </c>
      <c r="H4" s="26">
        <f t="shared" ref="H4:H13" si="0">G4*F4</f>
        <v>400</v>
      </c>
      <c r="I4" s="26"/>
    </row>
    <row r="5" ht="30" customHeight="1" spans="1:9">
      <c r="A5" s="23">
        <v>2</v>
      </c>
      <c r="B5" s="24" t="s">
        <v>155</v>
      </c>
      <c r="C5" s="25"/>
      <c r="D5" s="26" t="s">
        <v>156</v>
      </c>
      <c r="E5" s="37" t="s">
        <v>121</v>
      </c>
      <c r="F5" s="26">
        <v>30</v>
      </c>
      <c r="G5" s="26">
        <v>1</v>
      </c>
      <c r="H5" s="26">
        <f t="shared" si="0"/>
        <v>30</v>
      </c>
      <c r="I5" s="26"/>
    </row>
    <row r="6" ht="36" customHeight="1" spans="1:9">
      <c r="A6" s="23">
        <v>3</v>
      </c>
      <c r="B6" s="24" t="s">
        <v>155</v>
      </c>
      <c r="C6" s="25"/>
      <c r="D6" s="26" t="s">
        <v>156</v>
      </c>
      <c r="E6" s="37" t="s">
        <v>121</v>
      </c>
      <c r="F6" s="26">
        <v>30</v>
      </c>
      <c r="G6" s="26">
        <v>1</v>
      </c>
      <c r="H6" s="26">
        <f t="shared" si="0"/>
        <v>30</v>
      </c>
      <c r="I6" s="26"/>
    </row>
    <row r="7" ht="124.8" spans="1:9">
      <c r="A7" s="23">
        <v>4</v>
      </c>
      <c r="B7" s="24" t="s">
        <v>157</v>
      </c>
      <c r="C7" s="38"/>
      <c r="D7" s="24" t="s">
        <v>158</v>
      </c>
      <c r="E7" s="37" t="s">
        <v>121</v>
      </c>
      <c r="F7" s="23">
        <v>50</v>
      </c>
      <c r="G7" s="23">
        <v>1</v>
      </c>
      <c r="H7" s="26">
        <f t="shared" si="0"/>
        <v>50</v>
      </c>
      <c r="I7" s="45"/>
    </row>
    <row r="8" spans="1:9">
      <c r="A8" s="23">
        <v>5</v>
      </c>
      <c r="B8" s="26" t="s">
        <v>159</v>
      </c>
      <c r="C8" s="38"/>
      <c r="D8" s="26" t="s">
        <v>160</v>
      </c>
      <c r="E8" s="37" t="s">
        <v>121</v>
      </c>
      <c r="F8" s="23">
        <v>50</v>
      </c>
      <c r="G8" s="23">
        <v>1</v>
      </c>
      <c r="H8" s="26">
        <f t="shared" si="0"/>
        <v>50</v>
      </c>
      <c r="I8" s="46"/>
    </row>
    <row r="9" ht="109.2" spans="1:9">
      <c r="A9" s="23">
        <v>6</v>
      </c>
      <c r="B9" s="26" t="s">
        <v>161</v>
      </c>
      <c r="C9" s="38"/>
      <c r="D9" s="26" t="s">
        <v>162</v>
      </c>
      <c r="E9" s="37" t="s">
        <v>121</v>
      </c>
      <c r="F9" s="23">
        <v>50</v>
      </c>
      <c r="G9" s="23">
        <v>1</v>
      </c>
      <c r="H9" s="26">
        <f t="shared" si="0"/>
        <v>50</v>
      </c>
      <c r="I9" s="46"/>
    </row>
    <row r="10" ht="31.2" spans="1:9">
      <c r="A10" s="23">
        <v>7</v>
      </c>
      <c r="B10" s="31" t="s">
        <v>163</v>
      </c>
      <c r="C10" s="39"/>
      <c r="D10" s="31"/>
      <c r="E10" s="40" t="s">
        <v>121</v>
      </c>
      <c r="F10" s="41">
        <v>120</v>
      </c>
      <c r="G10" s="31">
        <v>1</v>
      </c>
      <c r="H10" s="26">
        <f t="shared" si="0"/>
        <v>120</v>
      </c>
      <c r="I10" s="47"/>
    </row>
    <row r="11" ht="31.2" spans="1:9">
      <c r="A11" s="23">
        <v>8</v>
      </c>
      <c r="B11" s="42" t="s">
        <v>164</v>
      </c>
      <c r="C11" s="34"/>
      <c r="D11" s="34"/>
      <c r="E11" s="43" t="s">
        <v>121</v>
      </c>
      <c r="F11" s="44">
        <v>100</v>
      </c>
      <c r="G11" s="42">
        <v>1</v>
      </c>
      <c r="H11" s="26">
        <f t="shared" si="0"/>
        <v>100</v>
      </c>
      <c r="I11" s="34"/>
    </row>
    <row r="12" ht="46.8" spans="1:9">
      <c r="A12" s="23">
        <v>9</v>
      </c>
      <c r="B12" s="42" t="s">
        <v>165</v>
      </c>
      <c r="C12" s="34"/>
      <c r="D12" s="42" t="s">
        <v>166</v>
      </c>
      <c r="E12" s="42" t="s">
        <v>167</v>
      </c>
      <c r="F12" s="42">
        <v>10</v>
      </c>
      <c r="G12" s="42">
        <v>15</v>
      </c>
      <c r="H12" s="26">
        <f t="shared" si="0"/>
        <v>150</v>
      </c>
      <c r="I12" s="34"/>
    </row>
    <row r="13" spans="1:9">
      <c r="A13" s="23">
        <v>10</v>
      </c>
      <c r="B13" s="42" t="s">
        <v>168</v>
      </c>
      <c r="C13" s="34"/>
      <c r="D13" s="42" t="s">
        <v>169</v>
      </c>
      <c r="E13" s="42" t="s">
        <v>121</v>
      </c>
      <c r="F13" s="42">
        <v>15</v>
      </c>
      <c r="G13" s="42">
        <v>1</v>
      </c>
      <c r="H13" s="26">
        <f t="shared" si="0"/>
        <v>15</v>
      </c>
      <c r="I13" s="34"/>
    </row>
    <row r="14" s="2" customFormat="1" ht="27" customHeight="1" spans="1:9">
      <c r="A14" s="8"/>
      <c r="B14" s="17" t="s">
        <v>62</v>
      </c>
      <c r="C14" s="18"/>
      <c r="D14" s="18"/>
      <c r="E14" s="18"/>
      <c r="F14" s="18"/>
      <c r="G14" s="19"/>
      <c r="H14" s="8">
        <f>H13+H12+H11+H10+H9+H8+H7+H6+H5+H4</f>
        <v>995</v>
      </c>
      <c r="I14" s="8"/>
    </row>
  </sheetData>
  <mergeCells count="3">
    <mergeCell ref="A1:I1"/>
    <mergeCell ref="A2:I2"/>
    <mergeCell ref="B14:G14"/>
  </mergeCells>
  <pageMargins left="0.75" right="0.75" top="1" bottom="1" header="0.5" footer="0.5"/>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44"/>
  <sheetViews>
    <sheetView tabSelected="1" zoomScale="90" zoomScaleNormal="90" topLeftCell="A26" workbookViewId="0">
      <selection activeCell="F32" sqref="F32"/>
    </sheetView>
  </sheetViews>
  <sheetFormatPr defaultColWidth="8.88636363636364" defaultRowHeight="15.6"/>
  <cols>
    <col min="3" max="3" width="11.7424242424242"/>
  </cols>
  <sheetData>
    <row r="1" ht="28.2" spans="1:9">
      <c r="A1" s="3" t="s">
        <v>0</v>
      </c>
      <c r="B1" s="4"/>
      <c r="C1" s="5"/>
      <c r="D1" s="5"/>
      <c r="E1" s="5"/>
      <c r="F1" s="5"/>
      <c r="G1" s="5"/>
      <c r="H1" s="5"/>
      <c r="I1" s="5"/>
    </row>
    <row r="2" ht="24" customHeight="1" spans="1:9">
      <c r="A2" s="6" t="s">
        <v>170</v>
      </c>
      <c r="B2" s="7"/>
      <c r="C2" s="7"/>
      <c r="D2" s="7"/>
      <c r="E2" s="7"/>
      <c r="F2" s="7"/>
      <c r="G2" s="7"/>
      <c r="H2" s="7"/>
      <c r="I2" s="21"/>
    </row>
    <row r="3" ht="24" customHeight="1" spans="1:9">
      <c r="A3" s="8" t="s">
        <v>2</v>
      </c>
      <c r="B3" s="9" t="s">
        <v>3</v>
      </c>
      <c r="C3" s="8" t="s">
        <v>4</v>
      </c>
      <c r="D3" s="8" t="s">
        <v>5</v>
      </c>
      <c r="E3" s="9" t="s">
        <v>6</v>
      </c>
      <c r="F3" s="9" t="s">
        <v>7</v>
      </c>
      <c r="G3" s="9" t="s">
        <v>8</v>
      </c>
      <c r="H3" s="9" t="s">
        <v>9</v>
      </c>
      <c r="I3" s="8" t="s">
        <v>10</v>
      </c>
    </row>
    <row r="4" ht="53" customHeight="1" spans="1:9">
      <c r="A4" s="23">
        <v>1</v>
      </c>
      <c r="B4" s="24" t="s">
        <v>171</v>
      </c>
      <c r="C4" s="25" t="str">
        <f>_xlfn.DISPIMG("ID_422E14FE4542471DB0399211013FC577",1)</f>
        <v>=DISPIMG("ID_422E14FE4542471DB0399211013FC577",1)</v>
      </c>
      <c r="D4" s="24" t="s">
        <v>172</v>
      </c>
      <c r="E4" s="24" t="s">
        <v>121</v>
      </c>
      <c r="F4" s="23">
        <v>30</v>
      </c>
      <c r="G4" s="26">
        <v>1</v>
      </c>
      <c r="H4" s="27">
        <f>G4*F4</f>
        <v>30</v>
      </c>
      <c r="I4" s="34"/>
    </row>
    <row r="5" ht="53" customHeight="1" spans="1:9">
      <c r="A5" s="23">
        <v>2</v>
      </c>
      <c r="B5" s="24" t="s">
        <v>173</v>
      </c>
      <c r="C5" s="28"/>
      <c r="D5" s="24" t="s">
        <v>174</v>
      </c>
      <c r="E5" s="24" t="s">
        <v>175</v>
      </c>
      <c r="F5" s="29">
        <v>6</v>
      </c>
      <c r="G5" s="23">
        <v>6</v>
      </c>
      <c r="H5" s="27">
        <f t="shared" ref="H5:H42" si="0">G5*F5</f>
        <v>36</v>
      </c>
      <c r="I5" s="34"/>
    </row>
    <row r="6" ht="53" customHeight="1" spans="1:9">
      <c r="A6" s="23">
        <v>3</v>
      </c>
      <c r="B6" s="26" t="s">
        <v>176</v>
      </c>
      <c r="C6" s="25"/>
      <c r="D6" s="26" t="s">
        <v>177</v>
      </c>
      <c r="E6" s="26" t="s">
        <v>89</v>
      </c>
      <c r="F6" s="23">
        <v>3</v>
      </c>
      <c r="G6" s="26">
        <v>20</v>
      </c>
      <c r="H6" s="27">
        <f t="shared" si="0"/>
        <v>60</v>
      </c>
      <c r="I6" s="34"/>
    </row>
    <row r="7" ht="53" customHeight="1" spans="1:9">
      <c r="A7" s="23">
        <v>4</v>
      </c>
      <c r="B7" s="26" t="s">
        <v>176</v>
      </c>
      <c r="C7" s="30"/>
      <c r="D7" s="26" t="s">
        <v>178</v>
      </c>
      <c r="E7" s="26" t="s">
        <v>89</v>
      </c>
      <c r="F7" s="23">
        <v>5</v>
      </c>
      <c r="G7" s="26">
        <v>20</v>
      </c>
      <c r="H7" s="27">
        <f t="shared" si="0"/>
        <v>100</v>
      </c>
      <c r="I7" s="34"/>
    </row>
    <row r="8" ht="53" customHeight="1" spans="1:9">
      <c r="A8" s="23">
        <v>5</v>
      </c>
      <c r="B8" s="24" t="s">
        <v>179</v>
      </c>
      <c r="C8" s="30"/>
      <c r="D8" s="26" t="s">
        <v>180</v>
      </c>
      <c r="E8" s="26" t="s">
        <v>89</v>
      </c>
      <c r="F8" s="23">
        <v>5</v>
      </c>
      <c r="G8" s="26">
        <v>60</v>
      </c>
      <c r="H8" s="27">
        <f t="shared" si="0"/>
        <v>300</v>
      </c>
      <c r="I8" s="34"/>
    </row>
    <row r="9" ht="53" customHeight="1" spans="1:9">
      <c r="A9" s="23">
        <v>6</v>
      </c>
      <c r="B9" s="26" t="s">
        <v>181</v>
      </c>
      <c r="C9" s="25" t="str">
        <f>_xlfn.DISPIMG("ID_82AC5F297B9A4AEDB245DA4034C38C3F",1)</f>
        <v>=DISPIMG("ID_82AC5F297B9A4AEDB245DA4034C38C3F",1)</v>
      </c>
      <c r="D9" s="26" t="s">
        <v>182</v>
      </c>
      <c r="E9" s="26" t="s">
        <v>89</v>
      </c>
      <c r="F9" s="26">
        <v>140</v>
      </c>
      <c r="G9" s="26">
        <v>2</v>
      </c>
      <c r="H9" s="27">
        <f t="shared" si="0"/>
        <v>280</v>
      </c>
      <c r="I9" s="34"/>
    </row>
    <row r="10" ht="53" customHeight="1" spans="1:9">
      <c r="A10" s="23">
        <v>7</v>
      </c>
      <c r="B10" s="26" t="s">
        <v>183</v>
      </c>
      <c r="C10" s="25" t="str">
        <f>_xlfn.DISPIMG("ID_8621026726FD4A8CBAF38CCC70E03BF2",1)</f>
        <v>=DISPIMG("ID_8621026726FD4A8CBAF38CCC70E03BF2",1)</v>
      </c>
      <c r="D10" s="26" t="s">
        <v>184</v>
      </c>
      <c r="E10" s="26" t="s">
        <v>89</v>
      </c>
      <c r="F10" s="23">
        <v>50</v>
      </c>
      <c r="G10" s="26">
        <v>2</v>
      </c>
      <c r="H10" s="27">
        <f t="shared" si="0"/>
        <v>100</v>
      </c>
      <c r="I10" s="34"/>
    </row>
    <row r="11" ht="53" customHeight="1" spans="1:9">
      <c r="A11" s="23">
        <v>8</v>
      </c>
      <c r="B11" s="26" t="s">
        <v>185</v>
      </c>
      <c r="C11" s="25" t="str">
        <f>_xlfn.DISPIMG("ID_E92CEECA0ABE45F9A994E58A40B6DB37",1)</f>
        <v>=DISPIMG("ID_E92CEECA0ABE45F9A994E58A40B6DB37",1)</v>
      </c>
      <c r="D11" s="26" t="s">
        <v>186</v>
      </c>
      <c r="E11" s="26" t="s">
        <v>89</v>
      </c>
      <c r="F11" s="23">
        <v>220</v>
      </c>
      <c r="G11" s="26">
        <v>1</v>
      </c>
      <c r="H11" s="27">
        <f t="shared" si="0"/>
        <v>220</v>
      </c>
      <c r="I11" s="34"/>
    </row>
    <row r="12" ht="53" customHeight="1" spans="1:9">
      <c r="A12" s="23">
        <v>9</v>
      </c>
      <c r="B12" s="26" t="s">
        <v>183</v>
      </c>
      <c r="C12" s="25" t="str">
        <f>_xlfn.DISPIMG("ID_B08348C59593475B850FE16342ABDDC4",1)</f>
        <v>=DISPIMG("ID_B08348C59593475B850FE16342ABDDC4",1)</v>
      </c>
      <c r="D12" s="26" t="s">
        <v>187</v>
      </c>
      <c r="E12" s="26" t="s">
        <v>89</v>
      </c>
      <c r="F12" s="26">
        <v>45</v>
      </c>
      <c r="G12" s="26">
        <v>1</v>
      </c>
      <c r="H12" s="27">
        <f t="shared" si="0"/>
        <v>45</v>
      </c>
      <c r="I12" s="34"/>
    </row>
    <row r="13" ht="53" customHeight="1" spans="1:9">
      <c r="A13" s="23">
        <v>10</v>
      </c>
      <c r="B13" s="26" t="s">
        <v>188</v>
      </c>
      <c r="C13" s="25"/>
      <c r="D13" s="26" t="s">
        <v>189</v>
      </c>
      <c r="E13" s="26" t="s">
        <v>89</v>
      </c>
      <c r="F13" s="23">
        <v>35</v>
      </c>
      <c r="G13" s="26">
        <v>1</v>
      </c>
      <c r="H13" s="27">
        <f t="shared" si="0"/>
        <v>35</v>
      </c>
      <c r="I13" s="34"/>
    </row>
    <row r="14" ht="53" customHeight="1" spans="1:9">
      <c r="A14" s="23">
        <v>11</v>
      </c>
      <c r="B14" s="26" t="s">
        <v>190</v>
      </c>
      <c r="C14" s="25"/>
      <c r="D14" s="26" t="s">
        <v>191</v>
      </c>
      <c r="E14" s="26" t="s">
        <v>89</v>
      </c>
      <c r="F14" s="23">
        <v>35</v>
      </c>
      <c r="G14" s="23">
        <v>2</v>
      </c>
      <c r="H14" s="27">
        <f t="shared" si="0"/>
        <v>70</v>
      </c>
      <c r="I14" s="34"/>
    </row>
    <row r="15" ht="57" customHeight="1" spans="1:9">
      <c r="A15" s="23">
        <v>12</v>
      </c>
      <c r="B15" s="23" t="s">
        <v>183</v>
      </c>
      <c r="C15" s="25" t="str">
        <f>_xlfn.DISPIMG("ID_DA95B75235E4435D9F00AE68CEA667BB",1)</f>
        <v>=DISPIMG("ID_DA95B75235E4435D9F00AE68CEA667BB",1)</v>
      </c>
      <c r="D15" s="26" t="s">
        <v>192</v>
      </c>
      <c r="E15" s="26" t="s">
        <v>80</v>
      </c>
      <c r="F15" s="23">
        <v>50</v>
      </c>
      <c r="G15" s="23">
        <v>4</v>
      </c>
      <c r="H15" s="27">
        <f t="shared" si="0"/>
        <v>200</v>
      </c>
      <c r="I15" s="34"/>
    </row>
    <row r="16" ht="57" customHeight="1" spans="1:9">
      <c r="A16" s="23">
        <v>13</v>
      </c>
      <c r="B16" s="26" t="s">
        <v>193</v>
      </c>
      <c r="C16" s="25" t="str">
        <f>_xlfn.DISPIMG("ID_DCF4B81D77964E46833D383759F035ED",1)</f>
        <v>=DISPIMG("ID_DCF4B81D77964E46833D383759F035ED",1)</v>
      </c>
      <c r="D16" s="26" t="s">
        <v>194</v>
      </c>
      <c r="E16" s="26" t="s">
        <v>121</v>
      </c>
      <c r="F16" s="23">
        <v>60</v>
      </c>
      <c r="G16" s="26">
        <v>2</v>
      </c>
      <c r="H16" s="27">
        <f t="shared" si="0"/>
        <v>120</v>
      </c>
      <c r="I16" s="34"/>
    </row>
    <row r="17" ht="57" customHeight="1" spans="1:9">
      <c r="A17" s="23">
        <v>14</v>
      </c>
      <c r="B17" s="26" t="s">
        <v>195</v>
      </c>
      <c r="C17" s="25"/>
      <c r="D17" s="26" t="s">
        <v>196</v>
      </c>
      <c r="E17" s="26" t="s">
        <v>121</v>
      </c>
      <c r="F17" s="23">
        <v>35</v>
      </c>
      <c r="G17" s="26">
        <v>2</v>
      </c>
      <c r="H17" s="27">
        <f t="shared" si="0"/>
        <v>70</v>
      </c>
      <c r="I17" s="34"/>
    </row>
    <row r="18" ht="57" customHeight="1" spans="1:9">
      <c r="A18" s="23">
        <v>15</v>
      </c>
      <c r="B18" s="26" t="s">
        <v>197</v>
      </c>
      <c r="C18" s="25"/>
      <c r="D18" s="26" t="s">
        <v>198</v>
      </c>
      <c r="E18" s="26" t="s">
        <v>199</v>
      </c>
      <c r="F18" s="26">
        <v>10</v>
      </c>
      <c r="G18" s="26">
        <v>2</v>
      </c>
      <c r="H18" s="27">
        <f t="shared" si="0"/>
        <v>20</v>
      </c>
      <c r="I18" s="34"/>
    </row>
    <row r="19" ht="70" customHeight="1" spans="1:9">
      <c r="A19" s="23">
        <v>16</v>
      </c>
      <c r="B19" s="26" t="s">
        <v>200</v>
      </c>
      <c r="C19" s="25"/>
      <c r="D19" s="26" t="s">
        <v>201</v>
      </c>
      <c r="E19" s="26" t="s">
        <v>89</v>
      </c>
      <c r="F19" s="26">
        <v>90</v>
      </c>
      <c r="G19" s="26">
        <v>1</v>
      </c>
      <c r="H19" s="27">
        <f t="shared" si="0"/>
        <v>90</v>
      </c>
      <c r="I19" s="34"/>
    </row>
    <row r="20" ht="57" customHeight="1" spans="1:9">
      <c r="A20" s="23">
        <v>17</v>
      </c>
      <c r="B20" s="26" t="s">
        <v>202</v>
      </c>
      <c r="C20" s="25"/>
      <c r="D20" s="26" t="s">
        <v>203</v>
      </c>
      <c r="E20" s="26" t="s">
        <v>89</v>
      </c>
      <c r="F20" s="26">
        <v>90</v>
      </c>
      <c r="G20" s="26">
        <v>1</v>
      </c>
      <c r="H20" s="27">
        <f t="shared" si="0"/>
        <v>90</v>
      </c>
      <c r="I20" s="34"/>
    </row>
    <row r="21" ht="57" customHeight="1" spans="1:9">
      <c r="A21" s="23">
        <v>18</v>
      </c>
      <c r="B21" s="31" t="s">
        <v>165</v>
      </c>
      <c r="C21" s="28"/>
      <c r="D21" s="26" t="s">
        <v>204</v>
      </c>
      <c r="E21" s="31" t="s">
        <v>167</v>
      </c>
      <c r="F21" s="31">
        <v>8</v>
      </c>
      <c r="G21" s="31">
        <v>2</v>
      </c>
      <c r="H21" s="27">
        <f t="shared" si="0"/>
        <v>16</v>
      </c>
      <c r="I21" s="34"/>
    </row>
    <row r="22" ht="57" customHeight="1" spans="1:9">
      <c r="A22" s="23">
        <v>19</v>
      </c>
      <c r="B22" s="31" t="s">
        <v>165</v>
      </c>
      <c r="C22" s="25"/>
      <c r="D22" s="26" t="s">
        <v>205</v>
      </c>
      <c r="E22" s="31" t="s">
        <v>167</v>
      </c>
      <c r="F22" s="31">
        <v>8</v>
      </c>
      <c r="G22" s="31">
        <v>4</v>
      </c>
      <c r="H22" s="27">
        <f t="shared" si="0"/>
        <v>32</v>
      </c>
      <c r="I22" s="34"/>
    </row>
    <row r="23" ht="57" customHeight="1" spans="1:9">
      <c r="A23" s="23">
        <v>20</v>
      </c>
      <c r="B23" s="31" t="s">
        <v>165</v>
      </c>
      <c r="C23" s="25"/>
      <c r="D23" s="26" t="s">
        <v>206</v>
      </c>
      <c r="E23" s="31" t="s">
        <v>167</v>
      </c>
      <c r="F23" s="31">
        <v>8</v>
      </c>
      <c r="G23" s="31">
        <v>2</v>
      </c>
      <c r="H23" s="27">
        <f t="shared" si="0"/>
        <v>16</v>
      </c>
      <c r="I23" s="34"/>
    </row>
    <row r="24" ht="61" customHeight="1" spans="1:9">
      <c r="A24" s="23">
        <v>21</v>
      </c>
      <c r="B24" s="31" t="s">
        <v>207</v>
      </c>
      <c r="C24" s="25"/>
      <c r="D24" s="26" t="s">
        <v>208</v>
      </c>
      <c r="E24" s="31" t="s">
        <v>167</v>
      </c>
      <c r="F24" s="31">
        <v>8</v>
      </c>
      <c r="G24" s="31">
        <v>1</v>
      </c>
      <c r="H24" s="27">
        <f t="shared" si="0"/>
        <v>8</v>
      </c>
      <c r="I24" s="34"/>
    </row>
    <row r="25" ht="61" customHeight="1" spans="1:9">
      <c r="A25" s="23">
        <v>22</v>
      </c>
      <c r="B25" s="31" t="s">
        <v>207</v>
      </c>
      <c r="C25" s="25"/>
      <c r="D25" s="26" t="s">
        <v>209</v>
      </c>
      <c r="E25" s="31" t="s">
        <v>167</v>
      </c>
      <c r="F25" s="31">
        <v>8</v>
      </c>
      <c r="G25" s="31">
        <v>1</v>
      </c>
      <c r="H25" s="27">
        <f t="shared" si="0"/>
        <v>8</v>
      </c>
      <c r="I25" s="34"/>
    </row>
    <row r="26" ht="61" customHeight="1" spans="1:9">
      <c r="A26" s="23">
        <v>23</v>
      </c>
      <c r="B26" s="31" t="s">
        <v>210</v>
      </c>
      <c r="C26" s="25"/>
      <c r="D26" s="26" t="s">
        <v>211</v>
      </c>
      <c r="E26" s="31" t="s">
        <v>121</v>
      </c>
      <c r="F26" s="31">
        <v>2</v>
      </c>
      <c r="G26" s="31">
        <v>75</v>
      </c>
      <c r="H26" s="27">
        <f t="shared" si="0"/>
        <v>150</v>
      </c>
      <c r="I26" s="34"/>
    </row>
    <row r="27" ht="61" customHeight="1" spans="1:9">
      <c r="A27" s="23">
        <v>24</v>
      </c>
      <c r="B27" s="31" t="s">
        <v>212</v>
      </c>
      <c r="C27" s="28"/>
      <c r="D27" s="31" t="s">
        <v>213</v>
      </c>
      <c r="E27" s="31" t="s">
        <v>214</v>
      </c>
      <c r="F27" s="31">
        <v>45</v>
      </c>
      <c r="G27" s="31">
        <v>10</v>
      </c>
      <c r="H27" s="27">
        <f t="shared" si="0"/>
        <v>450</v>
      </c>
      <c r="I27" s="34"/>
    </row>
    <row r="28" ht="61" customHeight="1" spans="1:9">
      <c r="A28" s="23">
        <v>25</v>
      </c>
      <c r="B28" s="31" t="s">
        <v>215</v>
      </c>
      <c r="C28" s="28"/>
      <c r="D28" s="31" t="s">
        <v>216</v>
      </c>
      <c r="E28" s="31" t="s">
        <v>80</v>
      </c>
      <c r="F28" s="31">
        <v>15</v>
      </c>
      <c r="G28" s="31">
        <v>1</v>
      </c>
      <c r="H28" s="27">
        <f t="shared" si="0"/>
        <v>15</v>
      </c>
      <c r="I28" s="34"/>
    </row>
    <row r="29" ht="61" customHeight="1" spans="1:9">
      <c r="A29" s="23">
        <v>26</v>
      </c>
      <c r="B29" s="31" t="s">
        <v>217</v>
      </c>
      <c r="C29" s="28"/>
      <c r="D29" s="31" t="s">
        <v>218</v>
      </c>
      <c r="E29" s="31" t="s">
        <v>80</v>
      </c>
      <c r="F29" s="31">
        <v>15</v>
      </c>
      <c r="G29" s="31">
        <v>1</v>
      </c>
      <c r="H29" s="27">
        <f t="shared" si="0"/>
        <v>15</v>
      </c>
      <c r="I29" s="34"/>
    </row>
    <row r="30" ht="60" customHeight="1" spans="1:9">
      <c r="A30" s="23">
        <v>27</v>
      </c>
      <c r="B30" s="31" t="s">
        <v>219</v>
      </c>
      <c r="C30" s="28"/>
      <c r="D30" s="31" t="s">
        <v>220</v>
      </c>
      <c r="E30" s="31" t="s">
        <v>80</v>
      </c>
      <c r="F30" s="31">
        <v>15</v>
      </c>
      <c r="G30" s="31">
        <v>2</v>
      </c>
      <c r="H30" s="27">
        <f t="shared" si="0"/>
        <v>30</v>
      </c>
      <c r="I30" s="34"/>
    </row>
    <row r="31" ht="60" customHeight="1" spans="1:9">
      <c r="A31" s="23">
        <v>28</v>
      </c>
      <c r="B31" s="31" t="s">
        <v>221</v>
      </c>
      <c r="C31" s="28"/>
      <c r="D31" s="31" t="s">
        <v>222</v>
      </c>
      <c r="E31" s="31" t="s">
        <v>89</v>
      </c>
      <c r="F31" s="31">
        <v>90</v>
      </c>
      <c r="G31" s="31">
        <v>2</v>
      </c>
      <c r="H31" s="27">
        <f t="shared" si="0"/>
        <v>180</v>
      </c>
      <c r="I31" s="34"/>
    </row>
    <row r="32" ht="60" customHeight="1" spans="1:9">
      <c r="A32" s="23">
        <v>29</v>
      </c>
      <c r="B32" s="31" t="s">
        <v>223</v>
      </c>
      <c r="C32" s="28"/>
      <c r="D32" s="31" t="s">
        <v>224</v>
      </c>
      <c r="E32" s="31" t="s">
        <v>89</v>
      </c>
      <c r="F32" s="31">
        <v>100</v>
      </c>
      <c r="G32" s="31">
        <v>1</v>
      </c>
      <c r="H32" s="27">
        <f t="shared" si="0"/>
        <v>100</v>
      </c>
      <c r="I32" s="34"/>
    </row>
    <row r="33" ht="60" customHeight="1" spans="1:9">
      <c r="A33" s="23">
        <v>30</v>
      </c>
      <c r="B33" s="31" t="s">
        <v>225</v>
      </c>
      <c r="C33" s="28"/>
      <c r="D33" s="31" t="s">
        <v>226</v>
      </c>
      <c r="E33" s="31" t="s">
        <v>121</v>
      </c>
      <c r="F33" s="31">
        <v>15</v>
      </c>
      <c r="G33" s="31">
        <v>2</v>
      </c>
      <c r="H33" s="27">
        <f t="shared" si="0"/>
        <v>30</v>
      </c>
      <c r="I33" s="34"/>
    </row>
    <row r="34" ht="60" customHeight="1" spans="1:9">
      <c r="A34" s="23">
        <v>31</v>
      </c>
      <c r="B34" s="31" t="s">
        <v>225</v>
      </c>
      <c r="C34" s="25"/>
      <c r="D34" s="26" t="s">
        <v>227</v>
      </c>
      <c r="E34" s="31" t="s">
        <v>121</v>
      </c>
      <c r="F34" s="31">
        <v>15</v>
      </c>
      <c r="G34" s="31">
        <v>2</v>
      </c>
      <c r="H34" s="27">
        <f t="shared" si="0"/>
        <v>30</v>
      </c>
      <c r="I34" s="34"/>
    </row>
    <row r="35" ht="60" customHeight="1" spans="1:9">
      <c r="A35" s="23">
        <v>32</v>
      </c>
      <c r="B35" s="31" t="s">
        <v>225</v>
      </c>
      <c r="C35" s="25"/>
      <c r="D35" s="26" t="s">
        <v>228</v>
      </c>
      <c r="E35" s="31" t="s">
        <v>121</v>
      </c>
      <c r="F35" s="31">
        <v>20</v>
      </c>
      <c r="G35" s="31">
        <v>2</v>
      </c>
      <c r="H35" s="27">
        <f t="shared" si="0"/>
        <v>40</v>
      </c>
      <c r="I35" s="34"/>
    </row>
    <row r="36" ht="60" customHeight="1" spans="1:9">
      <c r="A36" s="23">
        <v>33</v>
      </c>
      <c r="B36" s="31" t="s">
        <v>229</v>
      </c>
      <c r="C36" s="25"/>
      <c r="D36" s="26" t="s">
        <v>230</v>
      </c>
      <c r="E36" s="31" t="s">
        <v>121</v>
      </c>
      <c r="F36" s="31">
        <v>10</v>
      </c>
      <c r="G36" s="31">
        <v>1</v>
      </c>
      <c r="H36" s="27">
        <f t="shared" si="0"/>
        <v>10</v>
      </c>
      <c r="I36" s="34"/>
    </row>
    <row r="37" ht="60" customHeight="1" spans="1:9">
      <c r="A37" s="23">
        <v>34</v>
      </c>
      <c r="B37" s="31" t="s">
        <v>231</v>
      </c>
      <c r="C37" s="25"/>
      <c r="D37" s="26" t="s">
        <v>232</v>
      </c>
      <c r="E37" s="31" t="s">
        <v>121</v>
      </c>
      <c r="F37" s="31">
        <v>10</v>
      </c>
      <c r="G37" s="31">
        <v>1</v>
      </c>
      <c r="H37" s="27">
        <f t="shared" si="0"/>
        <v>10</v>
      </c>
      <c r="I37" s="34"/>
    </row>
    <row r="38" ht="60" customHeight="1" spans="1:9">
      <c r="A38" s="23">
        <v>35</v>
      </c>
      <c r="B38" s="31" t="s">
        <v>233</v>
      </c>
      <c r="C38" s="25"/>
      <c r="D38" s="26" t="s">
        <v>234</v>
      </c>
      <c r="E38" s="31" t="s">
        <v>121</v>
      </c>
      <c r="F38" s="31">
        <v>20</v>
      </c>
      <c r="G38" s="31">
        <v>1</v>
      </c>
      <c r="H38" s="27">
        <f t="shared" si="0"/>
        <v>20</v>
      </c>
      <c r="I38" s="34"/>
    </row>
    <row r="39" ht="60" customHeight="1" spans="1:9">
      <c r="A39" s="23">
        <v>36</v>
      </c>
      <c r="B39" s="31" t="s">
        <v>235</v>
      </c>
      <c r="C39" s="25"/>
      <c r="D39" s="26" t="s">
        <v>236</v>
      </c>
      <c r="E39" s="31" t="s">
        <v>121</v>
      </c>
      <c r="F39" s="31">
        <v>25</v>
      </c>
      <c r="G39" s="31">
        <v>1</v>
      </c>
      <c r="H39" s="27">
        <f t="shared" si="0"/>
        <v>25</v>
      </c>
      <c r="I39" s="34"/>
    </row>
    <row r="40" ht="60" customHeight="1" spans="1:9">
      <c r="A40" s="23">
        <v>37</v>
      </c>
      <c r="B40" s="31" t="s">
        <v>237</v>
      </c>
      <c r="C40" s="25"/>
      <c r="D40" s="26" t="s">
        <v>238</v>
      </c>
      <c r="E40" s="31" t="s">
        <v>121</v>
      </c>
      <c r="F40" s="31">
        <v>20</v>
      </c>
      <c r="G40" s="31">
        <v>2</v>
      </c>
      <c r="H40" s="27">
        <f t="shared" si="0"/>
        <v>40</v>
      </c>
      <c r="I40" s="34"/>
    </row>
    <row r="41" ht="60" customHeight="1" spans="1:9">
      <c r="A41" s="23">
        <v>38</v>
      </c>
      <c r="B41" s="31" t="s">
        <v>239</v>
      </c>
      <c r="C41" s="28"/>
      <c r="D41" s="31" t="s">
        <v>240</v>
      </c>
      <c r="E41" s="31" t="s">
        <v>241</v>
      </c>
      <c r="F41" s="31">
        <v>15</v>
      </c>
      <c r="G41" s="31">
        <v>8</v>
      </c>
      <c r="H41" s="27">
        <f t="shared" si="0"/>
        <v>120</v>
      </c>
      <c r="I41" s="34"/>
    </row>
    <row r="42" ht="60" customHeight="1" spans="1:9">
      <c r="A42" s="23">
        <v>39</v>
      </c>
      <c r="B42" s="23" t="s">
        <v>242</v>
      </c>
      <c r="C42" s="25"/>
      <c r="D42" s="26" t="s">
        <v>243</v>
      </c>
      <c r="E42" s="26"/>
      <c r="F42" s="26">
        <v>6</v>
      </c>
      <c r="G42" s="26">
        <v>10</v>
      </c>
      <c r="H42" s="27">
        <f t="shared" si="0"/>
        <v>60</v>
      </c>
      <c r="I42" s="34"/>
    </row>
    <row r="43" ht="75" customHeight="1" spans="1:9">
      <c r="A43" s="23">
        <v>40</v>
      </c>
      <c r="B43" s="26" t="s">
        <v>67</v>
      </c>
      <c r="C43" s="25"/>
      <c r="D43" s="26" t="s">
        <v>82</v>
      </c>
      <c r="E43" s="32" t="s">
        <v>121</v>
      </c>
      <c r="F43" s="26">
        <v>10</v>
      </c>
      <c r="G43" s="26">
        <v>8</v>
      </c>
      <c r="H43" s="27">
        <f>G43*F43</f>
        <v>80</v>
      </c>
      <c r="I43" s="35"/>
    </row>
    <row r="44" s="2" customFormat="1" ht="27" customHeight="1" spans="1:9">
      <c r="A44" s="8"/>
      <c r="B44" s="17" t="s">
        <v>62</v>
      </c>
      <c r="C44" s="18"/>
      <c r="D44" s="18"/>
      <c r="E44" s="18"/>
      <c r="F44" s="18"/>
      <c r="G44" s="19"/>
      <c r="H44" s="33">
        <f>SUM(H4:H43)</f>
        <v>3351</v>
      </c>
      <c r="I44" s="36"/>
    </row>
  </sheetData>
  <mergeCells count="3">
    <mergeCell ref="A1:I1"/>
    <mergeCell ref="A2:I2"/>
    <mergeCell ref="B44:G44"/>
  </mergeCells>
  <pageMargins left="0.75" right="0.75" top="1" bottom="1" header="0.5" footer="0.5"/>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8"/>
  <sheetViews>
    <sheetView workbookViewId="0">
      <selection activeCell="B8" sqref="B8:G8"/>
    </sheetView>
  </sheetViews>
  <sheetFormatPr defaultColWidth="8.88636363636364" defaultRowHeight="15.6" outlineLevelRow="7"/>
  <sheetData>
    <row r="1" ht="28.2" spans="1:9">
      <c r="A1" s="3" t="s">
        <v>244</v>
      </c>
      <c r="B1" s="4"/>
      <c r="C1" s="5"/>
      <c r="D1" s="5"/>
      <c r="E1" s="5"/>
      <c r="F1" s="5"/>
      <c r="G1" s="5"/>
      <c r="H1" s="5"/>
      <c r="I1" s="5"/>
    </row>
    <row r="2" spans="1:9">
      <c r="A2" s="8" t="s">
        <v>2</v>
      </c>
      <c r="B2" s="9" t="s">
        <v>3</v>
      </c>
      <c r="C2" s="8" t="s">
        <v>245</v>
      </c>
      <c r="D2" s="8" t="s">
        <v>4</v>
      </c>
      <c r="E2" s="8" t="s">
        <v>5</v>
      </c>
      <c r="F2" s="9" t="s">
        <v>7</v>
      </c>
      <c r="G2" s="9" t="s">
        <v>8</v>
      </c>
      <c r="H2" s="9" t="s">
        <v>9</v>
      </c>
      <c r="I2" s="8" t="s">
        <v>10</v>
      </c>
    </row>
    <row r="3" ht="49" customHeight="1" spans="1:9">
      <c r="A3" s="9">
        <v>1</v>
      </c>
      <c r="B3" s="8" t="s">
        <v>246</v>
      </c>
      <c r="C3" s="9"/>
      <c r="D3" s="9"/>
      <c r="E3" s="9" t="s">
        <v>247</v>
      </c>
      <c r="F3" s="9">
        <v>35</v>
      </c>
      <c r="G3" s="9">
        <v>1</v>
      </c>
      <c r="H3" s="9">
        <f>F3*G3</f>
        <v>35</v>
      </c>
      <c r="I3" s="9"/>
    </row>
    <row r="4" ht="49" customHeight="1" spans="1:9">
      <c r="A4" s="9">
        <v>2</v>
      </c>
      <c r="B4" s="8" t="s">
        <v>248</v>
      </c>
      <c r="C4" s="8"/>
      <c r="D4" s="8"/>
      <c r="E4" s="8" t="s">
        <v>249</v>
      </c>
      <c r="F4" s="8">
        <v>20</v>
      </c>
      <c r="G4" s="8">
        <v>8</v>
      </c>
      <c r="H4" s="9">
        <f>F4*G4</f>
        <v>160</v>
      </c>
      <c r="I4" s="8"/>
    </row>
    <row r="5" ht="49" customHeight="1" spans="1:9">
      <c r="A5" s="9">
        <v>3</v>
      </c>
      <c r="B5" s="8" t="s">
        <v>250</v>
      </c>
      <c r="C5" s="8"/>
      <c r="D5" s="8"/>
      <c r="E5" s="9" t="s">
        <v>251</v>
      </c>
      <c r="F5" s="8">
        <v>15</v>
      </c>
      <c r="G5" s="8">
        <v>2</v>
      </c>
      <c r="H5" s="9">
        <f>F5*G5</f>
        <v>30</v>
      </c>
      <c r="I5" s="8"/>
    </row>
    <row r="6" ht="49" customHeight="1" spans="1:9">
      <c r="A6" s="9">
        <v>4</v>
      </c>
      <c r="B6" s="8" t="s">
        <v>252</v>
      </c>
      <c r="C6" s="8"/>
      <c r="D6" s="8"/>
      <c r="E6" s="22" t="s">
        <v>253</v>
      </c>
      <c r="F6" s="22">
        <v>15</v>
      </c>
      <c r="G6" s="22">
        <v>1</v>
      </c>
      <c r="H6" s="9">
        <f>F6*G6</f>
        <v>15</v>
      </c>
      <c r="I6" s="9"/>
    </row>
    <row r="7" ht="49" customHeight="1" spans="1:9">
      <c r="A7" s="9">
        <v>5</v>
      </c>
      <c r="B7" s="8" t="s">
        <v>254</v>
      </c>
      <c r="C7" s="8"/>
      <c r="D7" s="8"/>
      <c r="E7" s="9" t="s">
        <v>255</v>
      </c>
      <c r="F7" s="9">
        <v>90</v>
      </c>
      <c r="G7" s="9">
        <v>1</v>
      </c>
      <c r="H7" s="9">
        <f>F7*G7</f>
        <v>90</v>
      </c>
      <c r="I7" s="9"/>
    </row>
    <row r="8" spans="1:9">
      <c r="A8" s="8"/>
      <c r="B8" s="17" t="s">
        <v>62</v>
      </c>
      <c r="C8" s="18"/>
      <c r="D8" s="18"/>
      <c r="E8" s="18"/>
      <c r="F8" s="18"/>
      <c r="G8" s="19"/>
      <c r="H8" s="9">
        <f>SUM(H3:H7)</f>
        <v>330</v>
      </c>
      <c r="I8" s="9"/>
    </row>
  </sheetData>
  <mergeCells count="2">
    <mergeCell ref="A1:I1"/>
    <mergeCell ref="B8:G8"/>
  </mergeCells>
  <pageMargins left="0.75" right="0.75" top="1" bottom="1" header="0.5" footer="0.5"/>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8"/>
  <sheetViews>
    <sheetView topLeftCell="A9" workbookViewId="0">
      <selection activeCell="F16" sqref="F16"/>
    </sheetView>
  </sheetViews>
  <sheetFormatPr defaultColWidth="8.88636363636364" defaultRowHeight="15.6"/>
  <cols>
    <col min="3" max="3" width="12.8863636363636" customWidth="1"/>
  </cols>
  <sheetData>
    <row r="1" ht="28.2" spans="1:9">
      <c r="A1" s="3" t="s">
        <v>256</v>
      </c>
      <c r="B1" s="4"/>
      <c r="C1" s="5"/>
      <c r="D1" s="5"/>
      <c r="E1" s="5"/>
      <c r="F1" s="5"/>
      <c r="G1" s="5"/>
      <c r="H1" s="5"/>
      <c r="I1" s="5"/>
    </row>
    <row r="2" customFormat="1" spans="1:9">
      <c r="A2" s="6" t="s">
        <v>257</v>
      </c>
      <c r="B2" s="7"/>
      <c r="C2" s="7"/>
      <c r="D2" s="7"/>
      <c r="E2" s="7"/>
      <c r="F2" s="7"/>
      <c r="G2" s="7"/>
      <c r="H2" s="7"/>
      <c r="I2" s="21"/>
    </row>
    <row r="3" customFormat="1" spans="1:9">
      <c r="A3" s="8" t="s">
        <v>2</v>
      </c>
      <c r="B3" s="9" t="s">
        <v>3</v>
      </c>
      <c r="C3" s="8" t="s">
        <v>4</v>
      </c>
      <c r="D3" s="8" t="s">
        <v>5</v>
      </c>
      <c r="E3" t="s">
        <v>6</v>
      </c>
      <c r="F3" s="9" t="s">
        <v>7</v>
      </c>
      <c r="G3" s="9" t="s">
        <v>8</v>
      </c>
      <c r="H3" s="9" t="s">
        <v>9</v>
      </c>
      <c r="I3" s="8" t="s">
        <v>10</v>
      </c>
    </row>
    <row r="4" s="1" customFormat="1" ht="39" customHeight="1" spans="1:9">
      <c r="A4" s="8">
        <v>1</v>
      </c>
      <c r="B4" s="9" t="s">
        <v>64</v>
      </c>
      <c r="C4" s="10"/>
      <c r="D4" s="10" t="s">
        <v>258</v>
      </c>
      <c r="E4" s="10" t="s">
        <v>259</v>
      </c>
      <c r="F4" s="11">
        <v>110</v>
      </c>
      <c r="G4" s="9">
        <v>1</v>
      </c>
      <c r="H4" s="12">
        <f>G4*F4</f>
        <v>110</v>
      </c>
      <c r="I4" s="9"/>
    </row>
    <row r="5" s="1" customFormat="1" ht="39" customHeight="1" spans="1:9">
      <c r="A5" s="8">
        <v>2</v>
      </c>
      <c r="B5" s="9" t="s">
        <v>260</v>
      </c>
      <c r="C5" s="13"/>
      <c r="D5" s="13"/>
      <c r="E5" s="13"/>
      <c r="F5" s="11">
        <v>110</v>
      </c>
      <c r="G5" s="9">
        <v>1</v>
      </c>
      <c r="H5" s="12">
        <f t="shared" ref="H5:H19" si="0">G5*F5</f>
        <v>110</v>
      </c>
      <c r="I5" s="9"/>
    </row>
    <row r="6" s="1" customFormat="1" ht="39" customHeight="1" spans="1:9">
      <c r="A6" s="8">
        <v>3</v>
      </c>
      <c r="B6" s="9" t="s">
        <v>261</v>
      </c>
      <c r="C6" s="13"/>
      <c r="D6" s="13"/>
      <c r="E6" s="13"/>
      <c r="F6" s="11">
        <v>110</v>
      </c>
      <c r="G6" s="9">
        <v>1</v>
      </c>
      <c r="H6" s="12">
        <f t="shared" si="0"/>
        <v>110</v>
      </c>
      <c r="I6" s="9"/>
    </row>
    <row r="7" s="1" customFormat="1" ht="54" customHeight="1" spans="1:9">
      <c r="A7" s="8">
        <v>4</v>
      </c>
      <c r="B7" s="9" t="s">
        <v>262</v>
      </c>
      <c r="C7" s="13"/>
      <c r="D7" s="13"/>
      <c r="E7" s="13"/>
      <c r="F7" s="11">
        <v>110</v>
      </c>
      <c r="G7" s="9">
        <v>1</v>
      </c>
      <c r="H7" s="12">
        <f t="shared" si="0"/>
        <v>110</v>
      </c>
      <c r="I7" s="9"/>
    </row>
    <row r="8" s="1" customFormat="1" ht="54" customHeight="1" spans="1:9">
      <c r="A8" s="8">
        <v>5</v>
      </c>
      <c r="B8" s="9" t="s">
        <v>263</v>
      </c>
      <c r="C8" s="13"/>
      <c r="D8" s="13"/>
      <c r="E8" s="13"/>
      <c r="F8" s="11">
        <v>110</v>
      </c>
      <c r="G8" s="9">
        <v>1</v>
      </c>
      <c r="H8" s="12">
        <f t="shared" si="0"/>
        <v>110</v>
      </c>
      <c r="I8" s="9"/>
    </row>
    <row r="9" s="1" customFormat="1" ht="54" customHeight="1" spans="1:9">
      <c r="A9" s="8">
        <v>6</v>
      </c>
      <c r="B9" s="9" t="s">
        <v>264</v>
      </c>
      <c r="C9" s="13"/>
      <c r="D9" s="13"/>
      <c r="E9" s="13"/>
      <c r="F9" s="11">
        <v>110</v>
      </c>
      <c r="G9" s="9">
        <v>1</v>
      </c>
      <c r="H9" s="12">
        <f t="shared" si="0"/>
        <v>110</v>
      </c>
      <c r="I9" s="9"/>
    </row>
    <row r="10" s="1" customFormat="1" ht="54" customHeight="1" spans="1:9">
      <c r="A10" s="8">
        <v>7</v>
      </c>
      <c r="B10" s="9" t="s">
        <v>265</v>
      </c>
      <c r="C10" s="13"/>
      <c r="D10" s="13"/>
      <c r="E10" s="13"/>
      <c r="F10" s="11">
        <v>110</v>
      </c>
      <c r="G10" s="9">
        <v>1</v>
      </c>
      <c r="H10" s="12">
        <f t="shared" si="0"/>
        <v>110</v>
      </c>
      <c r="I10" s="9"/>
    </row>
    <row r="11" s="1" customFormat="1" ht="54" customHeight="1" spans="1:9">
      <c r="A11" s="8">
        <v>8</v>
      </c>
      <c r="B11" s="9" t="s">
        <v>266</v>
      </c>
      <c r="C11" s="14"/>
      <c r="D11" s="14"/>
      <c r="E11" s="14"/>
      <c r="F11" s="11">
        <v>110</v>
      </c>
      <c r="G11" s="9">
        <v>1</v>
      </c>
      <c r="H11" s="12">
        <f t="shared" si="0"/>
        <v>110</v>
      </c>
      <c r="I11" s="9"/>
    </row>
    <row r="12" s="1" customFormat="1" ht="39" customHeight="1" spans="1:9">
      <c r="A12" s="8">
        <v>9</v>
      </c>
      <c r="B12" s="10" t="s">
        <v>267</v>
      </c>
      <c r="C12" s="10"/>
      <c r="D12" s="9" t="s">
        <v>268</v>
      </c>
      <c r="E12" s="9" t="s">
        <v>22</v>
      </c>
      <c r="F12" s="8">
        <v>25</v>
      </c>
      <c r="G12" s="9">
        <v>1</v>
      </c>
      <c r="H12" s="12">
        <f t="shared" si="0"/>
        <v>25</v>
      </c>
      <c r="I12" s="9"/>
    </row>
    <row r="13" s="1" customFormat="1" ht="39" customHeight="1" spans="1:9">
      <c r="A13" s="8">
        <v>10</v>
      </c>
      <c r="B13" s="14"/>
      <c r="C13" s="14"/>
      <c r="D13" s="9" t="s">
        <v>269</v>
      </c>
      <c r="E13" s="9" t="s">
        <v>22</v>
      </c>
      <c r="F13" s="8">
        <v>25</v>
      </c>
      <c r="G13" s="9">
        <v>1</v>
      </c>
      <c r="H13" s="12">
        <f t="shared" si="0"/>
        <v>25</v>
      </c>
      <c r="I13" s="9"/>
    </row>
    <row r="14" s="1" customFormat="1" ht="39" customHeight="1" spans="1:9">
      <c r="A14" s="8">
        <v>11</v>
      </c>
      <c r="B14" s="9" t="s">
        <v>270</v>
      </c>
      <c r="C14" s="9"/>
      <c r="D14" s="9" t="s">
        <v>271</v>
      </c>
      <c r="E14" s="9" t="s">
        <v>22</v>
      </c>
      <c r="F14" s="8">
        <v>50</v>
      </c>
      <c r="G14" s="9">
        <v>1</v>
      </c>
      <c r="H14" s="12">
        <f t="shared" si="0"/>
        <v>50</v>
      </c>
      <c r="I14" s="9"/>
    </row>
    <row r="15" s="1" customFormat="1" ht="39" customHeight="1" spans="1:9">
      <c r="A15" s="8">
        <v>12</v>
      </c>
      <c r="B15" s="9" t="s">
        <v>272</v>
      </c>
      <c r="C15" s="9"/>
      <c r="D15" s="9">
        <v>16</v>
      </c>
      <c r="E15" s="9" t="s">
        <v>22</v>
      </c>
      <c r="F15" s="8">
        <v>25</v>
      </c>
      <c r="G15" s="9">
        <v>1</v>
      </c>
      <c r="H15" s="12">
        <f t="shared" si="0"/>
        <v>25</v>
      </c>
      <c r="I15" s="9"/>
    </row>
    <row r="16" s="1" customFormat="1" ht="39" customHeight="1" spans="1:9">
      <c r="A16" s="8">
        <v>13</v>
      </c>
      <c r="B16" s="9" t="s">
        <v>267</v>
      </c>
      <c r="C16" s="9"/>
      <c r="D16" s="9" t="s">
        <v>269</v>
      </c>
      <c r="E16" s="9" t="s">
        <v>22</v>
      </c>
      <c r="F16" s="8">
        <v>25</v>
      </c>
      <c r="G16" s="9">
        <v>10</v>
      </c>
      <c r="H16" s="12">
        <f t="shared" si="0"/>
        <v>250</v>
      </c>
      <c r="I16" s="9"/>
    </row>
    <row r="17" ht="46.8" spans="1:9">
      <c r="A17" s="15">
        <v>14</v>
      </c>
      <c r="B17" s="16" t="s">
        <v>273</v>
      </c>
      <c r="C17" s="15"/>
      <c r="D17" s="15"/>
      <c r="E17" s="15" t="s">
        <v>89</v>
      </c>
      <c r="F17" s="15">
        <v>70</v>
      </c>
      <c r="G17" s="15">
        <v>1</v>
      </c>
      <c r="H17" s="12">
        <f>G17*F17</f>
        <v>70</v>
      </c>
      <c r="I17" s="15"/>
    </row>
    <row r="18" s="2" customFormat="1" ht="29" customHeight="1" spans="1:9">
      <c r="A18" s="8"/>
      <c r="B18" s="17" t="s">
        <v>274</v>
      </c>
      <c r="C18" s="18"/>
      <c r="D18" s="18"/>
      <c r="E18" s="18"/>
      <c r="F18" s="18"/>
      <c r="G18" s="19"/>
      <c r="H18" s="20">
        <f>SUM(H4:H17)</f>
        <v>1325</v>
      </c>
      <c r="I18" s="9"/>
    </row>
  </sheetData>
  <mergeCells count="8">
    <mergeCell ref="A1:I1"/>
    <mergeCell ref="A2:I2"/>
    <mergeCell ref="B18:G18"/>
    <mergeCell ref="B12:B13"/>
    <mergeCell ref="C4:C11"/>
    <mergeCell ref="C12:C13"/>
    <mergeCell ref="D4:D11"/>
    <mergeCell ref="E4:E11"/>
  </mergeCells>
  <pageMargins left="0.75" right="0.75" top="1" bottom="1" header="0.5" footer="0.5"/>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 
</file>

<file path=customXml/item2.xml>�� 
</file>

<file path=customXml/itemProps1.xml><?xml version="1.0" encoding="utf-8"?>
<ds:datastoreItem xmlns:ds="http://schemas.openxmlformats.org/officeDocument/2006/customXml" ds:itemID="{06C82605-B75B-4693-9329-32AAD527C692}">
  <ds:schemaRefs/>
</ds:datastoreItem>
</file>

<file path=customXml/itemProps2.xml><?xml version="1.0" encoding="utf-8"?>
<ds:datastoreItem xmlns:ds="http://schemas.openxmlformats.org/officeDocument/2006/customXml" ds:itemID="{224D003E-15C9-4FFE-AB16-9E66474EAE4E}">
  <ds:schemaRefs/>
</ds:datastoreItem>
</file>

<file path=docProps/app.xml><?xml version="1.0" encoding="utf-8"?>
<Properties xmlns="http://schemas.openxmlformats.org/officeDocument/2006/extended-properties" xmlns:vt="http://schemas.openxmlformats.org/officeDocument/2006/docPropsVTypes">
  <Application>WPS Office WWO_wpscloud_20250606004335-c1ee60194f</Application>
  <HeadingPairs>
    <vt:vector size="2" baseType="variant">
      <vt:variant>
        <vt:lpstr>工作表</vt:lpstr>
      </vt:variant>
      <vt:variant>
        <vt:i4>8</vt:i4>
      </vt:variant>
    </vt:vector>
  </HeadingPairs>
  <TitlesOfParts>
    <vt:vector size="8" baseType="lpstr">
      <vt:lpstr>竹编项目组物资</vt:lpstr>
      <vt:lpstr>中一班竹编项目</vt:lpstr>
      <vt:lpstr>中二班竹编项目</vt:lpstr>
      <vt:lpstr>大一班毕业典礼</vt:lpstr>
      <vt:lpstr>大二班毕业典礼</vt:lpstr>
      <vt:lpstr>保教毕业典礼</vt:lpstr>
      <vt:lpstr>保健毕业典礼</vt:lpstr>
      <vt:lpstr>其他</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cp:lastModifiedBy>
  <dcterms:created xsi:type="dcterms:W3CDTF">2025-06-10T21:44:00Z</dcterms:created>
  <dcterms:modified xsi:type="dcterms:W3CDTF">2025-07-06T11:45:49Z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3C7E829178E1BBABA03648685F6EA858_41</vt:lpwstr>
  </property>
  <property fmtid="{D5CDD505-2E9C-101B-9397-08002B2CF9AE}" pid="3" name="KSOProductBuildVer">
    <vt:lpwstr>2052-12.1.0.16250</vt:lpwstr>
  </property>
</Properties>
</file>